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GUAJIRA-CESÁR\CLINICA ALTA COMPLEJIDAD DE AGUACHICA SAS\JUNIO 2025\"/>
    </mc:Choice>
  </mc:AlternateContent>
  <bookViews>
    <workbookView xWindow="-120" yWindow="-120" windowWidth="24240" windowHeight="13020" activeTab="0"/>
  </bookViews>
  <sheets>
    <sheet name="FORMATO AIFT010" sheetId="1" r:id="rId4"/>
  </sheets>
  <definedNames>
    <definedName name="_xlnm._FilterDatabase" localSheetId="0" hidden="1">'FORMATO AIFT010'!$A$8:$AK$42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tc={EEDEE075-CA4B-4C21-AA06-D2AEE79EEDE3}</author>
    <author>tc={276B5BD7-1D4B-4B70-B9AF-D0B03AA103E7}</author>
    <author>tc={1C0E20D1-4ED8-43EB-90D0-6326856EEA21}</author>
    <author>tc={5C3601BB-2CC0-4D2F-9889-3E9BE1AC39C4}</author>
    <author>tc={CA6C7BF9-B1AD-4DB3-B186-0780B3A0417A}</author>
    <author>tc={28FCD7F3-B4D9-4994-870D-E7E124DCA16E}</author>
  </authors>
  <commentList>
    <comment ref="J8" authorId="0" shapeId="0" xr:uid="{EEDEE075-CA4B-4C21-AA06-D2AEE79EEDE3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276B5BD7-1D4B-4B70-B9AF-D0B03AA103E7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1C0E20D1-4ED8-43EB-90D0-6326856EEA21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5C3601BB-2CC0-4D2F-9889-3E9BE1AC39C4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CA6C7BF9-B1AD-4DB3-B186-0780B3A0417A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28FCD7F3-B4D9-4994-870D-E7E124DCA16E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<sst xmlns="http://schemas.openxmlformats.org/spreadsheetml/2006/main" count="256" uniqueCount="92">
  <si>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</si>
  <si>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</si>
  <si>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</si>
  <si>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</si>
  <si>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</si>
  <si>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</si>
  <si>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</si>
  <si>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</si>
  <si>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</si>
  <si>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</si>
  <si>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</si>
  <si>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</si>
  <si>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</si>
  <si>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</si>
  <si>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</si>
  <si>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</si>
  <si>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</si>
  <si>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</si>
  <si>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</si>
  <si>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</si>
  <si>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</si>
  <si>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</si>
  <si>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</si>
  <si>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</si>
  <si>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</si>
  <si>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</si>
  <si>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</si>
  <si>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</si>
  <si>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</si>
  <si>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</si>
  <si>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</si>
  <si>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</si>
  <si>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</si>
  <si>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</si>
  <si>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</si>
  <si>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</si>
  <si>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</si>
  <si>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</si>
  <si>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</si>
  <si>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</si>
  <si>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</si>
  <si>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</si>
  <si>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</si>
  <si>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</si>
  <si>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</si>
  <si>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</si>
  <si>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</si>
  <si>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</si>
  <si>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</si>
  <si>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</si>
  <si>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</si>
  <si>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LIANETH MEJIA</t>
  </si>
  <si>
    <t>LUISA MATUTE ROMERO</t>
  </si>
  <si>
    <t>SALDO A FAVOR DEL PRESTADOR</t>
  </si>
  <si>
    <t>CAA80358</t>
  </si>
  <si>
    <t>CAA78395</t>
  </si>
  <si>
    <t>CAA72799</t>
  </si>
  <si>
    <t>CAA78472</t>
  </si>
  <si>
    <t>CAA77662</t>
  </si>
  <si>
    <t>CAA77502</t>
  </si>
  <si>
    <t>CAA69969</t>
  </si>
  <si>
    <t>CAA71887</t>
  </si>
  <si>
    <t>CAA68154</t>
  </si>
  <si>
    <t>CAA68145</t>
  </si>
  <si>
    <t>GLOSA LEGALIZADA Y SALDO A FAVOR DEL PRESTADOR</t>
  </si>
  <si>
    <t>CAA61625</t>
  </si>
  <si>
    <t>CAA60869</t>
  </si>
  <si>
    <t>CAA66972</t>
  </si>
  <si>
    <t>CAA67315</t>
  </si>
  <si>
    <t>CAA67473</t>
  </si>
  <si>
    <t>CAA62593</t>
  </si>
  <si>
    <t>CAA65504</t>
  </si>
  <si>
    <t>CAA67774</t>
  </si>
  <si>
    <t>CAA67910</t>
  </si>
  <si>
    <t>CAA40915</t>
  </si>
  <si>
    <t>CAA56413</t>
  </si>
  <si>
    <t>CAA55558</t>
  </si>
  <si>
    <t>CAA52970</t>
  </si>
  <si>
    <t>CAA59479</t>
  </si>
  <si>
    <t>CAA48920</t>
  </si>
  <si>
    <t>CAA52230</t>
  </si>
  <si>
    <t>CAA45305</t>
  </si>
  <si>
    <t>CAA44978</t>
  </si>
  <si>
    <t>CAA40413</t>
  </si>
  <si>
    <t>CANCELADA</t>
  </si>
  <si>
    <t>CAA25681</t>
  </si>
  <si>
    <t>CAA22413</t>
  </si>
  <si>
    <t>CAA17985</t>
  </si>
  <si>
    <t>CAA14298</t>
  </si>
  <si>
    <t>DEVUELTAS</t>
  </si>
  <si>
    <t>CAA12094</t>
  </si>
  <si>
    <t>CLINICA ALTA COMPLEJIDAD DE AGUACHICA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</si>
</sst>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657CB4B-4D9A-4E01-9FF2-447010C8023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1657CB4B-4D9A-4E01-9FF2-447010C80238}" id="{EEDEE075-CA4B-4C21-AA06-D2AEE79EEDE3}">
    <text>SUAMTORIA DE GIRO DIRECTO Y ESFUERZO PROPIO</text>
  </threadedComment>
  <threadedComment ref="K8" dT="2020-08-04T16:00:44" personId="{1657CB4B-4D9A-4E01-9FF2-447010C80238}" id="{276B5BD7-1D4B-4B70-B9AF-D0B03AA103E7}">
    <text>SUMATORIA DE PAGOS (DESCUENTOS ,TESORERIA,EMBARGOS)</text>
  </threadedComment>
  <threadedComment ref="R8" dT="2020-08-04T15:59:07" personId="{1657CB4B-4D9A-4E01-9FF2-447010C80238}" id="{1C0E20D1-4ED8-43EB-90D0-6326856EEA21}">
    <text>SUMATORIA DE VALORES (PRESCRITAS SALDO DE FACTURAS DE CONTRATO LIQUIDADOS Y OTROS CONCEPTOS (N/A NO RADICADAS)</text>
  </threadedComment>
  <threadedComment ref="X8" dT="2020-08-04T15:55:33" personId="{1657CB4B-4D9A-4E01-9FF2-447010C80238}" id="{5C3601BB-2CC0-4D2F-9889-3E9BE1AC39C4}">
    <text>SUMATORIA DE LOS VALORES DE GLOSAS LEGALIZADAS Y GLOSAS POR CONCILIAR</text>
  </threadedComment>
  <threadedComment ref="AC8" dT="2020-08-04T15:56:24" personId="{1657CB4B-4D9A-4E01-9FF2-447010C80238}" id="{CA6C7BF9-B1AD-4DB3-B186-0780B3A0417A}">
    <text>VALRO INDIVIDUAL DE LA GLOSAS LEGALIZADA</text>
  </threadedComment>
  <threadedComment ref="AE8" dT="2020-08-04T15:56:04" personId="{1657CB4B-4D9A-4E01-9FF2-447010C80238}" id="{28FCD7F3-B4D9-4994-870D-E7E124DCA16E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88C0F46-9FC6-4EE1-BA2B-41428189BB68}">
  <dimension ref="A1:AK51"/>
  <sheetViews>
    <sheetView tabSelected="1" zoomScale="115" zoomScaleNormal="115" workbookViewId="0" topLeftCell="Y35">
      <selection pane="topLeft" activeCell="A43" sqref="A43:XFD63"/>
    </sheetView>
  </sheetViews>
  <sheetFormatPr defaultColWidth="11.425" defaultRowHeight="15"/>
  <cols>
    <col min="1" max="1" width="8" customWidth="1"/>
    <col min="2" max="2" width="9.75" customWidth="1"/>
    <col min="3" max="3" width="13.25" customWidth="1"/>
    <col min="4" max="4" width="10.75" customWidth="1"/>
    <col min="5" max="5" width="16" customWidth="1"/>
    <col min="6" max="6" width="10.75" style="2" customWidth="1"/>
    <col min="7" max="7" width="19.625" style="3" customWidth="1"/>
    <col min="8" max="8" width="20.125" style="3" bestFit="1" customWidth="1"/>
    <col min="9" max="9" width="12.75" style="3" customWidth="1"/>
    <col min="10" max="10" width="18.62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14.75" style="3" customWidth="1"/>
    <col min="15" max="15" width="19.25" style="3" customWidth="1"/>
    <col min="16" max="16" width="15.25" bestFit="1" customWidth="1"/>
    <col min="17" max="17" width="18.75" customWidth="1"/>
    <col min="18" max="18" width="18.625" bestFit="1" customWidth="1"/>
    <col min="19" max="19" width="12.375" customWidth="1"/>
    <col min="20" max="20" width="12" bestFit="1" customWidth="1"/>
    <col min="21" max="21" width="16.25" bestFit="1" customWidth="1"/>
    <col min="22" max="22" width="9.875" bestFit="1" customWidth="1"/>
    <col min="23" max="23" width="10.25" bestFit="1" customWidth="1"/>
    <col min="24" max="24" width="15.25" bestFit="1" customWidth="1"/>
    <col min="25" max="25" width="10.125" bestFit="1" customWidth="1"/>
    <col min="26" max="26" width="15.25" bestFit="1" customWidth="1"/>
    <col min="27" max="27" width="9.25" bestFit="1" customWidth="1"/>
    <col min="28" max="28" width="14.25" customWidth="1"/>
    <col min="29" max="29" width="14.125" customWidth="1"/>
    <col min="30" max="30" width="11.875" bestFit="1" customWidth="1"/>
    <col min="31" max="31" width="15.25" bestFit="1" customWidth="1"/>
    <col min="32" max="32" width="14.625" customWidth="1"/>
    <col min="33" max="33" width="18.75" bestFit="1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2" ht="15">
      <c r="A3" s="1" t="s">
        <v>3</v>
      </c>
      <c r="B3" t="s">
        <v>91</v>
      </c>
    </row>
    <row r="4" spans="1:5" ht="15">
      <c r="A4" s="1" t="s">
        <v>4</v>
      </c>
      <c r="E4" s="4">
        <v>45688</v>
      </c>
    </row>
    <row r="5" spans="1:5" ht="15">
      <c r="A5" s="1" t="s">
        <v>5</v>
      </c>
      <c r="E5" s="4">
        <v>45818</v>
      </c>
    </row>
    <row r="6" ht="15.75" thickBot="1"/>
    <row r="7" spans="1:33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6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ht="15">
      <c r="A9" s="17">
        <v>1</v>
      </c>
      <c r="B9" s="18" t="s">
        <v>44</v>
      </c>
      <c r="C9" s="17" t="s">
        <v>90</v>
      </c>
      <c r="D9" s="17">
        <v>12094</v>
      </c>
      <c r="E9" s="19">
        <v>45021</v>
      </c>
      <c r="F9" s="20">
        <v>45021</v>
      </c>
      <c r="G9" s="21">
        <v>68200927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f>+SUM(J9:M9)</f>
        <v>0</v>
      </c>
      <c r="O9" s="22">
        <f>+G9-I9-N9</f>
        <v>68200927</v>
      </c>
      <c r="P9" s="18">
        <v>12094</v>
      </c>
      <c r="Q9" s="24">
        <f>+IF(P9&gt;0,G9,0)</f>
        <v>68200927</v>
      </c>
      <c r="R9" s="25">
        <f>IF(P9=0,G9,0)</f>
        <v>0</v>
      </c>
      <c r="S9" s="25">
        <v>68200927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f>+G9-I9-N9-R9-Z9-AC9-AE9-S9-U9</f>
        <v>0</v>
      </c>
      <c r="AH9" s="24">
        <v>0</v>
      </c>
      <c r="AI9" s="24" t="s">
        <v>89</v>
      </c>
      <c r="AJ9" s="26"/>
      <c r="AK9" s="27"/>
    </row>
    <row r="10" spans="1:37" s="28" customFormat="1" ht="15">
      <c r="A10" s="17">
        <f>+A9+1</f>
        <v>2</v>
      </c>
      <c r="B10" s="18" t="s">
        <v>44</v>
      </c>
      <c r="C10" s="17" t="s">
        <v>88</v>
      </c>
      <c r="D10" s="17">
        <v>14298</v>
      </c>
      <c r="E10" s="19">
        <v>45061</v>
      </c>
      <c r="F10" s="20">
        <v>45061</v>
      </c>
      <c r="G10" s="21">
        <v>139776</v>
      </c>
      <c r="H10" s="22">
        <v>0</v>
      </c>
      <c r="I10" s="22">
        <v>0</v>
      </c>
      <c r="J10" s="22">
        <v>0</v>
      </c>
      <c r="K10" s="23">
        <v>139776</v>
      </c>
      <c r="L10" s="22">
        <v>0</v>
      </c>
      <c r="M10" s="22">
        <v>0</v>
      </c>
      <c r="N10" s="22">
        <f t="shared" si="0" ref="N10:N42">+SUM(J10:M10)</f>
        <v>139776</v>
      </c>
      <c r="O10" s="22">
        <f t="shared" si="1" ref="O10:O42">+G10-I10-N10</f>
        <v>0</v>
      </c>
      <c r="P10" s="18">
        <v>14298</v>
      </c>
      <c r="Q10" s="24">
        <f t="shared" si="2" ref="Q10:Q42">+IF(P10&gt;0,G10,0)</f>
        <v>139776</v>
      </c>
      <c r="R10" s="25">
        <f t="shared" si="3" ref="R10:R42">IF(P10=0,G10,0)</f>
        <v>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f t="shared" si="4" ref="Z10:Z42">+X10-AE10+IF(X10-AE10&lt;-1,-X10+AE10,0)</f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f t="shared" si="5" ref="AG10:AG42">+G10-I10-N10-R10-Z10-AC10-AE10-S10-U10</f>
        <v>0</v>
      </c>
      <c r="AH10" s="24">
        <v>0</v>
      </c>
      <c r="AI10" s="24" t="s">
        <v>84</v>
      </c>
      <c r="AJ10" s="26"/>
      <c r="AK10" s="27"/>
    </row>
    <row r="11" spans="1:37" s="28" customFormat="1" ht="15">
      <c r="A11" s="17">
        <f t="shared" si="6" ref="A11:A42">+A10+1</f>
        <v>3</v>
      </c>
      <c r="B11" s="18" t="s">
        <v>44</v>
      </c>
      <c r="C11" s="17" t="s">
        <v>87</v>
      </c>
      <c r="D11" s="17">
        <v>17985</v>
      </c>
      <c r="E11" s="19">
        <v>45121</v>
      </c>
      <c r="F11" s="20">
        <v>45121</v>
      </c>
      <c r="G11" s="21">
        <v>86460</v>
      </c>
      <c r="H11" s="22">
        <v>0</v>
      </c>
      <c r="I11" s="22">
        <v>0</v>
      </c>
      <c r="J11" s="22">
        <v>0</v>
      </c>
      <c r="K11" s="23">
        <v>86460</v>
      </c>
      <c r="L11" s="22">
        <v>0</v>
      </c>
      <c r="M11" s="22">
        <v>0</v>
      </c>
      <c r="N11" s="22">
        <f t="shared" si="0"/>
        <v>86460</v>
      </c>
      <c r="O11" s="22">
        <f t="shared" si="1"/>
        <v>0</v>
      </c>
      <c r="P11" s="18">
        <v>17985</v>
      </c>
      <c r="Q11" s="24">
        <f t="shared" si="2"/>
        <v>86460</v>
      </c>
      <c r="R11" s="25">
        <f t="shared" si="3"/>
        <v>0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0</v>
      </c>
      <c r="Y11" s="17" t="s">
        <v>45</v>
      </c>
      <c r="Z11" s="25">
        <f t="shared" si="4"/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f t="shared" si="5"/>
        <v>0</v>
      </c>
      <c r="AH11" s="24">
        <v>0</v>
      </c>
      <c r="AI11" s="24" t="s">
        <v>84</v>
      </c>
      <c r="AJ11" s="26"/>
      <c r="AK11" s="27"/>
    </row>
    <row r="12" spans="1:37" s="28" customFormat="1" ht="15">
      <c r="A12" s="17">
        <f t="shared" si="6"/>
        <v>4</v>
      </c>
      <c r="B12" s="18" t="s">
        <v>44</v>
      </c>
      <c r="C12" s="17" t="s">
        <v>86</v>
      </c>
      <c r="D12" s="17">
        <v>22413</v>
      </c>
      <c r="E12" s="19">
        <v>45187</v>
      </c>
      <c r="F12" s="20">
        <v>45187</v>
      </c>
      <c r="G12" s="21">
        <v>275240</v>
      </c>
      <c r="H12" s="22">
        <v>0</v>
      </c>
      <c r="I12" s="22">
        <v>0</v>
      </c>
      <c r="J12" s="22">
        <v>0</v>
      </c>
      <c r="K12" s="23">
        <v>275240</v>
      </c>
      <c r="L12" s="22">
        <v>0</v>
      </c>
      <c r="M12" s="22">
        <v>0</v>
      </c>
      <c r="N12" s="22">
        <f t="shared" si="0"/>
        <v>275240</v>
      </c>
      <c r="O12" s="22">
        <f t="shared" si="1"/>
        <v>0</v>
      </c>
      <c r="P12" s="18">
        <v>22413</v>
      </c>
      <c r="Q12" s="24">
        <f t="shared" si="2"/>
        <v>275240</v>
      </c>
      <c r="R12" s="25">
        <f t="shared" si="3"/>
        <v>0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0</v>
      </c>
      <c r="Y12" s="17" t="s">
        <v>45</v>
      </c>
      <c r="Z12" s="25">
        <f t="shared" si="4"/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f t="shared" si="5"/>
        <v>0</v>
      </c>
      <c r="AH12" s="24">
        <v>0</v>
      </c>
      <c r="AI12" s="24" t="s">
        <v>84</v>
      </c>
      <c r="AJ12" s="26"/>
      <c r="AK12" s="27"/>
    </row>
    <row r="13" spans="1:37" s="28" customFormat="1" ht="15">
      <c r="A13" s="17">
        <f t="shared" si="6"/>
        <v>5</v>
      </c>
      <c r="B13" s="18" t="s">
        <v>44</v>
      </c>
      <c r="C13" s="17" t="s">
        <v>85</v>
      </c>
      <c r="D13" s="17">
        <v>25681</v>
      </c>
      <c r="E13" s="19">
        <v>45246</v>
      </c>
      <c r="F13" s="20">
        <v>45246</v>
      </c>
      <c r="G13" s="21">
        <v>596700</v>
      </c>
      <c r="H13" s="22">
        <v>0</v>
      </c>
      <c r="I13" s="22">
        <v>0</v>
      </c>
      <c r="J13" s="22">
        <v>0</v>
      </c>
      <c r="K13" s="23">
        <v>596700</v>
      </c>
      <c r="L13" s="22">
        <v>0</v>
      </c>
      <c r="M13" s="22">
        <v>0</v>
      </c>
      <c r="N13" s="22">
        <f t="shared" si="0"/>
        <v>596700</v>
      </c>
      <c r="O13" s="22">
        <f t="shared" si="1"/>
        <v>0</v>
      </c>
      <c r="P13" s="18">
        <v>25681</v>
      </c>
      <c r="Q13" s="24">
        <f t="shared" si="2"/>
        <v>596700</v>
      </c>
      <c r="R13" s="25">
        <f t="shared" si="3"/>
        <v>0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0</v>
      </c>
      <c r="Y13" s="17" t="s">
        <v>45</v>
      </c>
      <c r="Z13" s="25">
        <f t="shared" si="4"/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f t="shared" si="5"/>
        <v>0</v>
      </c>
      <c r="AH13" s="24">
        <v>0</v>
      </c>
      <c r="AI13" s="24" t="s">
        <v>84</v>
      </c>
      <c r="AJ13" s="26"/>
      <c r="AK13" s="27"/>
    </row>
    <row r="14" spans="1:37" s="28" customFormat="1" ht="15">
      <c r="A14" s="17">
        <f t="shared" si="6"/>
        <v>6</v>
      </c>
      <c r="B14" s="18" t="s">
        <v>44</v>
      </c>
      <c r="C14" s="17" t="s">
        <v>83</v>
      </c>
      <c r="D14" s="17">
        <v>40413</v>
      </c>
      <c r="E14" s="19">
        <v>45407</v>
      </c>
      <c r="F14" s="20">
        <v>45407</v>
      </c>
      <c r="G14" s="21">
        <v>8432894</v>
      </c>
      <c r="H14" s="22">
        <v>0</v>
      </c>
      <c r="I14" s="22">
        <v>0</v>
      </c>
      <c r="J14" s="22">
        <v>0</v>
      </c>
      <c r="K14" s="23">
        <v>168657.88</v>
      </c>
      <c r="L14" s="22">
        <v>0</v>
      </c>
      <c r="M14" s="22">
        <v>0</v>
      </c>
      <c r="N14" s="22">
        <f t="shared" si="0"/>
        <v>168657.88</v>
      </c>
      <c r="O14" s="22">
        <f t="shared" si="1"/>
        <v>8264236.12</v>
      </c>
      <c r="P14" s="18">
        <v>40413</v>
      </c>
      <c r="Q14" s="24">
        <f t="shared" si="2"/>
        <v>8432894</v>
      </c>
      <c r="R14" s="25">
        <f t="shared" si="3"/>
        <v>0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>
        <f t="shared" si="4"/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f t="shared" si="5"/>
        <v>8264236.12</v>
      </c>
      <c r="AH14" s="24">
        <v>0</v>
      </c>
      <c r="AI14" s="24" t="s">
        <v>53</v>
      </c>
      <c r="AJ14" s="26"/>
      <c r="AK14" s="27"/>
    </row>
    <row r="15" spans="1:37" s="28" customFormat="1" ht="15">
      <c r="A15" s="17">
        <f t="shared" si="6"/>
        <v>7</v>
      </c>
      <c r="B15" s="18" t="s">
        <v>44</v>
      </c>
      <c r="C15" s="17" t="s">
        <v>82</v>
      </c>
      <c r="D15" s="17">
        <v>44978</v>
      </c>
      <c r="E15" s="19">
        <v>45407</v>
      </c>
      <c r="F15" s="20">
        <v>45407</v>
      </c>
      <c r="G15" s="21">
        <v>8550426</v>
      </c>
      <c r="H15" s="22">
        <v>0</v>
      </c>
      <c r="I15" s="22">
        <v>0</v>
      </c>
      <c r="J15" s="22">
        <v>0</v>
      </c>
      <c r="K15" s="23">
        <v>171008.52</v>
      </c>
      <c r="L15" s="22">
        <v>0</v>
      </c>
      <c r="M15" s="22">
        <v>0</v>
      </c>
      <c r="N15" s="22">
        <f t="shared" si="0"/>
        <v>171008.52</v>
      </c>
      <c r="O15" s="22">
        <f t="shared" si="1"/>
        <v>8379417.48</v>
      </c>
      <c r="P15" s="18">
        <v>44978</v>
      </c>
      <c r="Q15" s="24">
        <f t="shared" si="2"/>
        <v>8550426</v>
      </c>
      <c r="R15" s="25">
        <f t="shared" si="3"/>
        <v>0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0</v>
      </c>
      <c r="Y15" s="17" t="s">
        <v>45</v>
      </c>
      <c r="Z15" s="25">
        <f t="shared" si="4"/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f t="shared" si="5"/>
        <v>8379417.48</v>
      </c>
      <c r="AH15" s="24">
        <v>0</v>
      </c>
      <c r="AI15" s="24" t="s">
        <v>53</v>
      </c>
      <c r="AJ15" s="26"/>
      <c r="AK15" s="27"/>
    </row>
    <row r="16" spans="1:37" s="28" customFormat="1" ht="15">
      <c r="A16" s="17">
        <f t="shared" si="6"/>
        <v>8</v>
      </c>
      <c r="B16" s="18" t="s">
        <v>44</v>
      </c>
      <c r="C16" s="17" t="s">
        <v>81</v>
      </c>
      <c r="D16" s="17">
        <v>45305</v>
      </c>
      <c r="E16" s="19">
        <v>45407</v>
      </c>
      <c r="F16" s="20">
        <v>45407</v>
      </c>
      <c r="G16" s="21">
        <v>5119860</v>
      </c>
      <c r="H16" s="22">
        <v>0</v>
      </c>
      <c r="I16" s="22">
        <v>0</v>
      </c>
      <c r="J16" s="22">
        <v>0</v>
      </c>
      <c r="K16" s="23">
        <v>102396.70999999996</v>
      </c>
      <c r="L16" s="22">
        <v>0</v>
      </c>
      <c r="M16" s="22">
        <v>0</v>
      </c>
      <c r="N16" s="22">
        <f t="shared" si="0"/>
        <v>102396.70999999996</v>
      </c>
      <c r="O16" s="22">
        <f t="shared" si="1"/>
        <v>5017463.29</v>
      </c>
      <c r="P16" s="18">
        <v>45305</v>
      </c>
      <c r="Q16" s="24">
        <f t="shared" si="2"/>
        <v>5119860</v>
      </c>
      <c r="R16" s="25">
        <f t="shared" si="3"/>
        <v>0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0</v>
      </c>
      <c r="Y16" s="17" t="s">
        <v>45</v>
      </c>
      <c r="Z16" s="25">
        <f t="shared" si="4"/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f t="shared" si="5"/>
        <v>5017463.29</v>
      </c>
      <c r="AH16" s="24">
        <v>0</v>
      </c>
      <c r="AI16" s="24" t="s">
        <v>53</v>
      </c>
      <c r="AJ16" s="26"/>
      <c r="AK16" s="27"/>
    </row>
    <row r="17" spans="1:37" s="28" customFormat="1" ht="15">
      <c r="A17" s="17">
        <f t="shared" si="6"/>
        <v>9</v>
      </c>
      <c r="B17" s="18" t="s">
        <v>44</v>
      </c>
      <c r="C17" s="17" t="s">
        <v>80</v>
      </c>
      <c r="D17" s="17">
        <v>52230</v>
      </c>
      <c r="E17" s="19">
        <v>45491</v>
      </c>
      <c r="F17" s="20">
        <v>45491</v>
      </c>
      <c r="G17" s="21">
        <v>9093694</v>
      </c>
      <c r="H17" s="22">
        <v>0</v>
      </c>
      <c r="I17" s="22">
        <v>0</v>
      </c>
      <c r="J17" s="22">
        <v>0</v>
      </c>
      <c r="K17" s="23">
        <v>181873.88</v>
      </c>
      <c r="L17" s="22">
        <v>0</v>
      </c>
      <c r="M17" s="22">
        <v>0</v>
      </c>
      <c r="N17" s="22">
        <f t="shared" si="0"/>
        <v>181873.88</v>
      </c>
      <c r="O17" s="22">
        <f t="shared" si="1"/>
        <v>8911820.12</v>
      </c>
      <c r="P17" s="18">
        <v>52230</v>
      </c>
      <c r="Q17" s="24">
        <f t="shared" si="2"/>
        <v>9093694</v>
      </c>
      <c r="R17" s="25">
        <f t="shared" si="3"/>
        <v>0</v>
      </c>
      <c r="S17" s="25">
        <v>0</v>
      </c>
      <c r="T17" s="17" t="s">
        <v>45</v>
      </c>
      <c r="U17" s="25">
        <v>0</v>
      </c>
      <c r="V17" s="24"/>
      <c r="W17" s="17" t="s">
        <v>45</v>
      </c>
      <c r="X17" s="25">
        <v>0</v>
      </c>
      <c r="Y17" s="17" t="s">
        <v>45</v>
      </c>
      <c r="Z17" s="25">
        <f t="shared" si="4"/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f t="shared" si="5"/>
        <v>8911820.12</v>
      </c>
      <c r="AH17" s="24">
        <v>0</v>
      </c>
      <c r="AI17" s="24" t="s">
        <v>53</v>
      </c>
      <c r="AJ17" s="26"/>
      <c r="AK17" s="27"/>
    </row>
    <row r="18" spans="1:37" s="28" customFormat="1" ht="15">
      <c r="A18" s="17">
        <f t="shared" si="6"/>
        <v>10</v>
      </c>
      <c r="B18" s="18" t="s">
        <v>44</v>
      </c>
      <c r="C18" s="17" t="s">
        <v>79</v>
      </c>
      <c r="D18" s="17">
        <v>48920</v>
      </c>
      <c r="E18" s="19">
        <v>45491</v>
      </c>
      <c r="F18" s="20">
        <v>45491</v>
      </c>
      <c r="G18" s="21">
        <v>1476720</v>
      </c>
      <c r="H18" s="22">
        <v>0</v>
      </c>
      <c r="I18" s="22">
        <v>0</v>
      </c>
      <c r="J18" s="22">
        <v>0</v>
      </c>
      <c r="K18" s="23">
        <v>29534.40</v>
      </c>
      <c r="L18" s="22">
        <v>0</v>
      </c>
      <c r="M18" s="22">
        <v>0</v>
      </c>
      <c r="N18" s="22">
        <f t="shared" si="0"/>
        <v>29534.40</v>
      </c>
      <c r="O18" s="22">
        <f t="shared" si="1"/>
        <v>1447185.60</v>
      </c>
      <c r="P18" s="18">
        <v>48920</v>
      </c>
      <c r="Q18" s="24">
        <f t="shared" si="2"/>
        <v>1476720</v>
      </c>
      <c r="R18" s="25">
        <f t="shared" si="3"/>
        <v>0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0</v>
      </c>
      <c r="Y18" s="17" t="s">
        <v>45</v>
      </c>
      <c r="Z18" s="25">
        <f t="shared" si="4"/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f t="shared" si="5"/>
        <v>1447185.60</v>
      </c>
      <c r="AH18" s="24">
        <v>0</v>
      </c>
      <c r="AI18" s="24" t="s">
        <v>53</v>
      </c>
      <c r="AJ18" s="26"/>
      <c r="AK18" s="27"/>
    </row>
    <row r="19" spans="1:37" s="28" customFormat="1" ht="15">
      <c r="A19" s="17">
        <f t="shared" si="6"/>
        <v>11</v>
      </c>
      <c r="B19" s="18" t="s">
        <v>44</v>
      </c>
      <c r="C19" s="17" t="s">
        <v>78</v>
      </c>
      <c r="D19" s="17">
        <v>59479</v>
      </c>
      <c r="E19" s="19">
        <v>45498</v>
      </c>
      <c r="F19" s="20">
        <v>45498</v>
      </c>
      <c r="G19" s="21">
        <v>15134604</v>
      </c>
      <c r="H19" s="22">
        <v>0</v>
      </c>
      <c r="I19" s="22">
        <v>0</v>
      </c>
      <c r="J19" s="22">
        <v>0</v>
      </c>
      <c r="K19" s="23">
        <v>302692.08</v>
      </c>
      <c r="L19" s="22">
        <v>0</v>
      </c>
      <c r="M19" s="22">
        <v>0</v>
      </c>
      <c r="N19" s="22">
        <f t="shared" si="0"/>
        <v>302692.08</v>
      </c>
      <c r="O19" s="22">
        <f t="shared" si="1"/>
        <v>1.483191192E7</v>
      </c>
      <c r="P19" s="18">
        <v>59479</v>
      </c>
      <c r="Q19" s="24">
        <f t="shared" si="2"/>
        <v>15134604</v>
      </c>
      <c r="R19" s="25">
        <f t="shared" si="3"/>
        <v>0</v>
      </c>
      <c r="S19" s="25">
        <v>0</v>
      </c>
      <c r="T19" s="17" t="s">
        <v>45</v>
      </c>
      <c r="U19" s="25">
        <v>0</v>
      </c>
      <c r="V19" s="24"/>
      <c r="W19" s="17" t="s">
        <v>45</v>
      </c>
      <c r="X19" s="25">
        <v>0</v>
      </c>
      <c r="Y19" s="17" t="s">
        <v>45</v>
      </c>
      <c r="Z19" s="25">
        <f t="shared" si="4"/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f t="shared" si="5"/>
        <v>1.483191192E7</v>
      </c>
      <c r="AH19" s="24">
        <v>0</v>
      </c>
      <c r="AI19" s="24" t="s">
        <v>53</v>
      </c>
      <c r="AJ19" s="26"/>
      <c r="AK19" s="27"/>
    </row>
    <row r="20" spans="1:37" s="28" customFormat="1" ht="15">
      <c r="A20" s="17">
        <f t="shared" si="6"/>
        <v>12</v>
      </c>
      <c r="B20" s="18" t="s">
        <v>44</v>
      </c>
      <c r="C20" s="17" t="s">
        <v>77</v>
      </c>
      <c r="D20" s="17">
        <v>52970</v>
      </c>
      <c r="E20" s="19">
        <v>45498</v>
      </c>
      <c r="F20" s="20">
        <v>45498</v>
      </c>
      <c r="G20" s="21">
        <v>100000</v>
      </c>
      <c r="H20" s="22">
        <v>0</v>
      </c>
      <c r="I20" s="22">
        <v>0</v>
      </c>
      <c r="J20" s="22">
        <v>0</v>
      </c>
      <c r="K20" s="23">
        <v>2000</v>
      </c>
      <c r="L20" s="22">
        <v>0</v>
      </c>
      <c r="M20" s="22">
        <v>0</v>
      </c>
      <c r="N20" s="22">
        <f t="shared" si="0"/>
        <v>2000</v>
      </c>
      <c r="O20" s="22">
        <f t="shared" si="1"/>
        <v>98000</v>
      </c>
      <c r="P20" s="18">
        <v>52970</v>
      </c>
      <c r="Q20" s="24">
        <f t="shared" si="2"/>
        <v>100000</v>
      </c>
      <c r="R20" s="25">
        <f t="shared" si="3"/>
        <v>0</v>
      </c>
      <c r="S20" s="25">
        <v>0</v>
      </c>
      <c r="T20" s="17" t="s">
        <v>45</v>
      </c>
      <c r="U20" s="25">
        <v>0</v>
      </c>
      <c r="V20" s="24"/>
      <c r="W20" s="17" t="s">
        <v>45</v>
      </c>
      <c r="X20" s="25">
        <v>0</v>
      </c>
      <c r="Y20" s="17" t="s">
        <v>45</v>
      </c>
      <c r="Z20" s="25">
        <f t="shared" si="4"/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f t="shared" si="5"/>
        <v>98000</v>
      </c>
      <c r="AH20" s="24">
        <v>0</v>
      </c>
      <c r="AI20" s="24" t="s">
        <v>53</v>
      </c>
      <c r="AJ20" s="26"/>
      <c r="AK20" s="27"/>
    </row>
    <row r="21" spans="1:37" s="28" customFormat="1" ht="15">
      <c r="A21" s="17">
        <f t="shared" si="6"/>
        <v>13</v>
      </c>
      <c r="B21" s="18" t="s">
        <v>44</v>
      </c>
      <c r="C21" s="17" t="s">
        <v>76</v>
      </c>
      <c r="D21" s="17">
        <v>55558</v>
      </c>
      <c r="E21" s="19">
        <v>45498</v>
      </c>
      <c r="F21" s="20">
        <v>45498</v>
      </c>
      <c r="G21" s="21">
        <v>169271</v>
      </c>
      <c r="H21" s="22">
        <v>0</v>
      </c>
      <c r="I21" s="22">
        <v>0</v>
      </c>
      <c r="J21" s="22">
        <v>0</v>
      </c>
      <c r="K21" s="23">
        <v>3385.42</v>
      </c>
      <c r="L21" s="22">
        <v>0</v>
      </c>
      <c r="M21" s="22">
        <v>0</v>
      </c>
      <c r="N21" s="22">
        <f t="shared" si="0"/>
        <v>3385.42</v>
      </c>
      <c r="O21" s="22">
        <f t="shared" si="1"/>
        <v>165885.58</v>
      </c>
      <c r="P21" s="18">
        <v>55558</v>
      </c>
      <c r="Q21" s="24">
        <f t="shared" si="2"/>
        <v>169271</v>
      </c>
      <c r="R21" s="25">
        <f t="shared" si="3"/>
        <v>0</v>
      </c>
      <c r="S21" s="25">
        <v>0</v>
      </c>
      <c r="T21" s="17" t="s">
        <v>45</v>
      </c>
      <c r="U21" s="25">
        <v>0</v>
      </c>
      <c r="V21" s="24"/>
      <c r="W21" s="17" t="s">
        <v>45</v>
      </c>
      <c r="X21" s="25">
        <v>0</v>
      </c>
      <c r="Y21" s="17" t="s">
        <v>45</v>
      </c>
      <c r="Z21" s="25">
        <f t="shared" si="4"/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f t="shared" si="5"/>
        <v>165885.58</v>
      </c>
      <c r="AH21" s="24">
        <v>0</v>
      </c>
      <c r="AI21" s="24" t="s">
        <v>53</v>
      </c>
      <c r="AJ21" s="26"/>
      <c r="AK21" s="27"/>
    </row>
    <row r="22" spans="1:37" s="28" customFormat="1" ht="15">
      <c r="A22" s="17">
        <f t="shared" si="6"/>
        <v>14</v>
      </c>
      <c r="B22" s="18" t="s">
        <v>44</v>
      </c>
      <c r="C22" s="17" t="s">
        <v>75</v>
      </c>
      <c r="D22" s="17">
        <v>56413</v>
      </c>
      <c r="E22" s="19">
        <v>45498</v>
      </c>
      <c r="F22" s="20">
        <v>45498</v>
      </c>
      <c r="G22" s="21">
        <v>165200</v>
      </c>
      <c r="H22" s="22">
        <v>0</v>
      </c>
      <c r="I22" s="22">
        <v>0</v>
      </c>
      <c r="J22" s="22">
        <v>0</v>
      </c>
      <c r="K22" s="23">
        <v>6608</v>
      </c>
      <c r="L22" s="22">
        <v>0</v>
      </c>
      <c r="M22" s="22">
        <v>0</v>
      </c>
      <c r="N22" s="22">
        <f t="shared" si="0"/>
        <v>6608</v>
      </c>
      <c r="O22" s="22">
        <f t="shared" si="1"/>
        <v>158592</v>
      </c>
      <c r="P22" s="18">
        <v>56413</v>
      </c>
      <c r="Q22" s="24">
        <f t="shared" si="2"/>
        <v>165200</v>
      </c>
      <c r="R22" s="25">
        <f t="shared" si="3"/>
        <v>0</v>
      </c>
      <c r="S22" s="25">
        <v>0</v>
      </c>
      <c r="T22" s="17" t="s">
        <v>45</v>
      </c>
      <c r="U22" s="25">
        <v>0</v>
      </c>
      <c r="V22" s="24"/>
      <c r="W22" s="17" t="s">
        <v>45</v>
      </c>
      <c r="X22" s="25">
        <v>0</v>
      </c>
      <c r="Y22" s="17" t="s">
        <v>45</v>
      </c>
      <c r="Z22" s="25">
        <f t="shared" si="4"/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f t="shared" si="5"/>
        <v>158592</v>
      </c>
      <c r="AH22" s="24">
        <v>0</v>
      </c>
      <c r="AI22" s="24" t="s">
        <v>53</v>
      </c>
      <c r="AJ22" s="26"/>
      <c r="AK22" s="27"/>
    </row>
    <row r="23" spans="1:37" s="28" customFormat="1" ht="15">
      <c r="A23" s="17">
        <f t="shared" si="6"/>
        <v>15</v>
      </c>
      <c r="B23" s="18" t="s">
        <v>44</v>
      </c>
      <c r="C23" s="17" t="s">
        <v>74</v>
      </c>
      <c r="D23" s="17">
        <v>40915</v>
      </c>
      <c r="E23" s="19">
        <v>45498</v>
      </c>
      <c r="F23" s="20">
        <v>45498</v>
      </c>
      <c r="G23" s="21">
        <v>3674325</v>
      </c>
      <c r="H23" s="22">
        <v>0</v>
      </c>
      <c r="I23" s="22">
        <v>0</v>
      </c>
      <c r="J23" s="22">
        <v>0</v>
      </c>
      <c r="K23" s="23">
        <v>73486.50</v>
      </c>
      <c r="L23" s="22">
        <v>0</v>
      </c>
      <c r="M23" s="22">
        <v>0</v>
      </c>
      <c r="N23" s="22">
        <f t="shared" si="0"/>
        <v>73486.50</v>
      </c>
      <c r="O23" s="22">
        <f t="shared" si="1"/>
        <v>3600838.50</v>
      </c>
      <c r="P23" s="18">
        <v>40915</v>
      </c>
      <c r="Q23" s="24">
        <f t="shared" si="2"/>
        <v>3674325</v>
      </c>
      <c r="R23" s="25">
        <f t="shared" si="3"/>
        <v>0</v>
      </c>
      <c r="S23" s="25">
        <v>0</v>
      </c>
      <c r="T23" s="17" t="s">
        <v>45</v>
      </c>
      <c r="U23" s="25">
        <v>0</v>
      </c>
      <c r="V23" s="24"/>
      <c r="W23" s="17" t="s">
        <v>45</v>
      </c>
      <c r="X23" s="25">
        <v>0</v>
      </c>
      <c r="Y23" s="17" t="s">
        <v>45</v>
      </c>
      <c r="Z23" s="25">
        <f t="shared" si="4"/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f t="shared" si="5"/>
        <v>3600838.50</v>
      </c>
      <c r="AH23" s="24">
        <v>0</v>
      </c>
      <c r="AI23" s="24" t="s">
        <v>53</v>
      </c>
      <c r="AJ23" s="26"/>
      <c r="AK23" s="27"/>
    </row>
    <row r="24" spans="1:37" s="28" customFormat="1" ht="15">
      <c r="A24" s="17">
        <f t="shared" si="6"/>
        <v>16</v>
      </c>
      <c r="B24" s="18" t="s">
        <v>44</v>
      </c>
      <c r="C24" s="17" t="s">
        <v>73</v>
      </c>
      <c r="D24" s="17">
        <v>67910</v>
      </c>
      <c r="E24" s="19">
        <v>45548</v>
      </c>
      <c r="F24" s="20">
        <v>45548</v>
      </c>
      <c r="G24" s="21">
        <v>2088422</v>
      </c>
      <c r="H24" s="22">
        <v>0</v>
      </c>
      <c r="I24" s="22">
        <v>0</v>
      </c>
      <c r="J24" s="22">
        <v>0</v>
      </c>
      <c r="K24" s="23">
        <v>41768.44</v>
      </c>
      <c r="L24" s="22">
        <v>0</v>
      </c>
      <c r="M24" s="22">
        <v>0</v>
      </c>
      <c r="N24" s="22">
        <f t="shared" si="0"/>
        <v>41768.44</v>
      </c>
      <c r="O24" s="22">
        <f t="shared" si="1"/>
        <v>2046653.56</v>
      </c>
      <c r="P24" s="18">
        <v>67910</v>
      </c>
      <c r="Q24" s="24">
        <f t="shared" si="2"/>
        <v>2088422</v>
      </c>
      <c r="R24" s="25">
        <f t="shared" si="3"/>
        <v>0</v>
      </c>
      <c r="S24" s="25">
        <v>0</v>
      </c>
      <c r="T24" s="17" t="s">
        <v>45</v>
      </c>
      <c r="U24" s="25">
        <v>0</v>
      </c>
      <c r="V24" s="24"/>
      <c r="W24" s="17" t="s">
        <v>45</v>
      </c>
      <c r="X24" s="25">
        <v>0</v>
      </c>
      <c r="Y24" s="17" t="s">
        <v>45</v>
      </c>
      <c r="Z24" s="25">
        <f t="shared" si="4"/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f t="shared" si="5"/>
        <v>2046653.56</v>
      </c>
      <c r="AH24" s="24">
        <v>0</v>
      </c>
      <c r="AI24" s="24" t="s">
        <v>53</v>
      </c>
      <c r="AJ24" s="26"/>
      <c r="AK24" s="27"/>
    </row>
    <row r="25" spans="1:37" s="28" customFormat="1" ht="15">
      <c r="A25" s="17">
        <f t="shared" si="6"/>
        <v>17</v>
      </c>
      <c r="B25" s="18" t="s">
        <v>44</v>
      </c>
      <c r="C25" s="17" t="s">
        <v>72</v>
      </c>
      <c r="D25" s="17">
        <v>67774</v>
      </c>
      <c r="E25" s="19">
        <v>45548</v>
      </c>
      <c r="F25" s="20">
        <v>45548</v>
      </c>
      <c r="G25" s="21">
        <v>5508886</v>
      </c>
      <c r="H25" s="22">
        <v>0</v>
      </c>
      <c r="I25" s="22">
        <v>0</v>
      </c>
      <c r="J25" s="22">
        <v>0</v>
      </c>
      <c r="K25" s="23">
        <v>110177.72</v>
      </c>
      <c r="L25" s="22">
        <v>0</v>
      </c>
      <c r="M25" s="22">
        <v>0</v>
      </c>
      <c r="N25" s="22">
        <f t="shared" si="0"/>
        <v>110177.72</v>
      </c>
      <c r="O25" s="22">
        <f t="shared" si="1"/>
        <v>5398708.28</v>
      </c>
      <c r="P25" s="18">
        <v>67774</v>
      </c>
      <c r="Q25" s="24">
        <f t="shared" si="2"/>
        <v>5508886</v>
      </c>
      <c r="R25" s="25">
        <f t="shared" si="3"/>
        <v>0</v>
      </c>
      <c r="S25" s="25">
        <v>0</v>
      </c>
      <c r="T25" s="17" t="s">
        <v>45</v>
      </c>
      <c r="U25" s="25">
        <v>0</v>
      </c>
      <c r="V25" s="24"/>
      <c r="W25" s="17" t="s">
        <v>45</v>
      </c>
      <c r="X25" s="25">
        <v>0</v>
      </c>
      <c r="Y25" s="17" t="s">
        <v>45</v>
      </c>
      <c r="Z25" s="25">
        <f t="shared" si="4"/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f t="shared" si="5"/>
        <v>5398708.28</v>
      </c>
      <c r="AH25" s="24">
        <v>0</v>
      </c>
      <c r="AI25" s="24" t="s">
        <v>53</v>
      </c>
      <c r="AJ25" s="26"/>
      <c r="AK25" s="27"/>
    </row>
    <row r="26" spans="1:37" s="28" customFormat="1" ht="15">
      <c r="A26" s="17">
        <f t="shared" si="6"/>
        <v>18</v>
      </c>
      <c r="B26" s="18" t="s">
        <v>44</v>
      </c>
      <c r="C26" s="17" t="s">
        <v>71</v>
      </c>
      <c r="D26" s="17">
        <v>65504</v>
      </c>
      <c r="E26" s="19">
        <v>45548</v>
      </c>
      <c r="F26" s="20">
        <v>45548</v>
      </c>
      <c r="G26" s="21">
        <v>2204972</v>
      </c>
      <c r="H26" s="22">
        <v>0</v>
      </c>
      <c r="I26" s="22">
        <v>0</v>
      </c>
      <c r="J26" s="22">
        <v>0</v>
      </c>
      <c r="K26" s="23">
        <v>44099.44</v>
      </c>
      <c r="L26" s="22">
        <v>0</v>
      </c>
      <c r="M26" s="22">
        <v>0</v>
      </c>
      <c r="N26" s="22">
        <f t="shared" si="0"/>
        <v>44099.44</v>
      </c>
      <c r="O26" s="22">
        <f t="shared" si="1"/>
        <v>2160872.56</v>
      </c>
      <c r="P26" s="18">
        <v>65504</v>
      </c>
      <c r="Q26" s="24">
        <f t="shared" si="2"/>
        <v>2204972</v>
      </c>
      <c r="R26" s="25">
        <f t="shared" si="3"/>
        <v>0</v>
      </c>
      <c r="S26" s="25">
        <v>0</v>
      </c>
      <c r="T26" s="17" t="s">
        <v>45</v>
      </c>
      <c r="U26" s="25">
        <v>0</v>
      </c>
      <c r="V26" s="24"/>
      <c r="W26" s="17" t="s">
        <v>45</v>
      </c>
      <c r="X26" s="25">
        <v>0</v>
      </c>
      <c r="Y26" s="17" t="s">
        <v>45</v>
      </c>
      <c r="Z26" s="25">
        <f t="shared" si="4"/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f t="shared" si="5"/>
        <v>2160872.56</v>
      </c>
      <c r="AH26" s="24">
        <v>0</v>
      </c>
      <c r="AI26" s="24" t="s">
        <v>53</v>
      </c>
      <c r="AJ26" s="26"/>
      <c r="AK26" s="27"/>
    </row>
    <row r="27" spans="1:37" s="28" customFormat="1" ht="15">
      <c r="A27" s="17">
        <f t="shared" si="6"/>
        <v>19</v>
      </c>
      <c r="B27" s="18" t="s">
        <v>44</v>
      </c>
      <c r="C27" s="17" t="s">
        <v>70</v>
      </c>
      <c r="D27" s="17">
        <v>62593</v>
      </c>
      <c r="E27" s="19">
        <v>45548</v>
      </c>
      <c r="F27" s="20">
        <v>45548</v>
      </c>
      <c r="G27" s="21">
        <v>1675958</v>
      </c>
      <c r="H27" s="22">
        <v>0</v>
      </c>
      <c r="I27" s="22">
        <v>0</v>
      </c>
      <c r="J27" s="22">
        <v>0</v>
      </c>
      <c r="K27" s="23">
        <v>33519.16</v>
      </c>
      <c r="L27" s="22">
        <v>0</v>
      </c>
      <c r="M27" s="22">
        <v>0</v>
      </c>
      <c r="N27" s="22">
        <f t="shared" si="0"/>
        <v>33519.16</v>
      </c>
      <c r="O27" s="22">
        <f t="shared" si="1"/>
        <v>1642438.84</v>
      </c>
      <c r="P27" s="18">
        <v>62593</v>
      </c>
      <c r="Q27" s="24">
        <f t="shared" si="2"/>
        <v>1675958</v>
      </c>
      <c r="R27" s="25">
        <f t="shared" si="3"/>
        <v>0</v>
      </c>
      <c r="S27" s="25">
        <v>0</v>
      </c>
      <c r="T27" s="17" t="s">
        <v>45</v>
      </c>
      <c r="U27" s="25">
        <v>0</v>
      </c>
      <c r="V27" s="24"/>
      <c r="W27" s="17" t="s">
        <v>45</v>
      </c>
      <c r="X27" s="25">
        <v>0</v>
      </c>
      <c r="Y27" s="17" t="s">
        <v>45</v>
      </c>
      <c r="Z27" s="25">
        <f t="shared" si="4"/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f t="shared" si="5"/>
        <v>1642438.84</v>
      </c>
      <c r="AH27" s="24">
        <v>0</v>
      </c>
      <c r="AI27" s="24" t="s">
        <v>53</v>
      </c>
      <c r="AJ27" s="26"/>
      <c r="AK27" s="27"/>
    </row>
    <row r="28" spans="1:37" s="28" customFormat="1" ht="15">
      <c r="A28" s="17">
        <f t="shared" si="6"/>
        <v>20</v>
      </c>
      <c r="B28" s="18" t="s">
        <v>44</v>
      </c>
      <c r="C28" s="17" t="s">
        <v>69</v>
      </c>
      <c r="D28" s="17">
        <v>67473</v>
      </c>
      <c r="E28" s="19">
        <v>45548</v>
      </c>
      <c r="F28" s="20">
        <v>45548</v>
      </c>
      <c r="G28" s="21">
        <v>4071648</v>
      </c>
      <c r="H28" s="22">
        <v>0</v>
      </c>
      <c r="I28" s="22">
        <v>0</v>
      </c>
      <c r="J28" s="22">
        <v>0</v>
      </c>
      <c r="K28" s="23">
        <v>81432.96</v>
      </c>
      <c r="L28" s="22">
        <v>0</v>
      </c>
      <c r="M28" s="22">
        <v>0</v>
      </c>
      <c r="N28" s="22">
        <f t="shared" si="0"/>
        <v>81432.96</v>
      </c>
      <c r="O28" s="22">
        <f t="shared" si="1"/>
        <v>3990215.04</v>
      </c>
      <c r="P28" s="18">
        <v>67473</v>
      </c>
      <c r="Q28" s="24">
        <f t="shared" si="2"/>
        <v>4071648</v>
      </c>
      <c r="R28" s="25">
        <f t="shared" si="3"/>
        <v>0</v>
      </c>
      <c r="S28" s="25">
        <v>0</v>
      </c>
      <c r="T28" s="17" t="s">
        <v>45</v>
      </c>
      <c r="U28" s="25">
        <v>0</v>
      </c>
      <c r="V28" s="24"/>
      <c r="W28" s="17" t="s">
        <v>45</v>
      </c>
      <c r="X28" s="25">
        <v>0</v>
      </c>
      <c r="Y28" s="17" t="s">
        <v>45</v>
      </c>
      <c r="Z28" s="25">
        <f t="shared" si="4"/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f t="shared" si="5"/>
        <v>3990215.04</v>
      </c>
      <c r="AH28" s="24">
        <v>0</v>
      </c>
      <c r="AI28" s="24" t="s">
        <v>53</v>
      </c>
      <c r="AJ28" s="26"/>
      <c r="AK28" s="27"/>
    </row>
    <row r="29" spans="1:37" s="28" customFormat="1" ht="15">
      <c r="A29" s="17">
        <f t="shared" si="6"/>
        <v>21</v>
      </c>
      <c r="B29" s="18" t="s">
        <v>44</v>
      </c>
      <c r="C29" s="17" t="s">
        <v>68</v>
      </c>
      <c r="D29" s="17">
        <v>67315</v>
      </c>
      <c r="E29" s="19">
        <v>45548</v>
      </c>
      <c r="F29" s="20">
        <v>45548</v>
      </c>
      <c r="G29" s="21">
        <v>867705</v>
      </c>
      <c r="H29" s="22">
        <v>0</v>
      </c>
      <c r="I29" s="22">
        <v>0</v>
      </c>
      <c r="J29" s="22">
        <v>0</v>
      </c>
      <c r="K29" s="23">
        <v>17354.1</v>
      </c>
      <c r="L29" s="22">
        <v>0</v>
      </c>
      <c r="M29" s="22">
        <v>0</v>
      </c>
      <c r="N29" s="22">
        <f t="shared" si="0"/>
        <v>17354.1</v>
      </c>
      <c r="O29" s="22">
        <f t="shared" si="1"/>
        <v>850350.90</v>
      </c>
      <c r="P29" s="18">
        <v>67315</v>
      </c>
      <c r="Q29" s="24">
        <f t="shared" si="2"/>
        <v>867705</v>
      </c>
      <c r="R29" s="25">
        <f t="shared" si="3"/>
        <v>0</v>
      </c>
      <c r="S29" s="25">
        <v>0</v>
      </c>
      <c r="T29" s="17" t="s">
        <v>45</v>
      </c>
      <c r="U29" s="25">
        <v>0</v>
      </c>
      <c r="V29" s="24"/>
      <c r="W29" s="17" t="s">
        <v>45</v>
      </c>
      <c r="X29" s="25">
        <v>0</v>
      </c>
      <c r="Y29" s="17" t="s">
        <v>45</v>
      </c>
      <c r="Z29" s="25">
        <f t="shared" si="4"/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f t="shared" si="5"/>
        <v>850350.90</v>
      </c>
      <c r="AH29" s="24">
        <v>0</v>
      </c>
      <c r="AI29" s="24" t="s">
        <v>53</v>
      </c>
      <c r="AJ29" s="26"/>
      <c r="AK29" s="27"/>
    </row>
    <row r="30" spans="1:37" s="28" customFormat="1" ht="15">
      <c r="A30" s="17">
        <f t="shared" si="6"/>
        <v>22</v>
      </c>
      <c r="B30" s="18" t="s">
        <v>44</v>
      </c>
      <c r="C30" s="17" t="s">
        <v>67</v>
      </c>
      <c r="D30" s="17">
        <v>66972</v>
      </c>
      <c r="E30" s="19">
        <v>45548</v>
      </c>
      <c r="F30" s="20">
        <v>45548</v>
      </c>
      <c r="G30" s="21">
        <v>3644117</v>
      </c>
      <c r="H30" s="22">
        <v>0</v>
      </c>
      <c r="I30" s="22">
        <v>0</v>
      </c>
      <c r="J30" s="22">
        <v>0</v>
      </c>
      <c r="K30" s="23">
        <v>72882.34</v>
      </c>
      <c r="L30" s="22">
        <v>0</v>
      </c>
      <c r="M30" s="22">
        <v>0</v>
      </c>
      <c r="N30" s="22">
        <f t="shared" si="0"/>
        <v>72882.34</v>
      </c>
      <c r="O30" s="22">
        <f t="shared" si="1"/>
        <v>3571234.66</v>
      </c>
      <c r="P30" s="18">
        <v>66972</v>
      </c>
      <c r="Q30" s="24">
        <f t="shared" si="2"/>
        <v>3644117</v>
      </c>
      <c r="R30" s="25">
        <f t="shared" si="3"/>
        <v>0</v>
      </c>
      <c r="S30" s="25">
        <v>0</v>
      </c>
      <c r="T30" s="17" t="s">
        <v>45</v>
      </c>
      <c r="U30" s="25">
        <v>0</v>
      </c>
      <c r="V30" s="24"/>
      <c r="W30" s="17" t="s">
        <v>45</v>
      </c>
      <c r="X30" s="25">
        <v>0</v>
      </c>
      <c r="Y30" s="17" t="s">
        <v>45</v>
      </c>
      <c r="Z30" s="25">
        <f t="shared" si="4"/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f t="shared" si="5"/>
        <v>3571234.66</v>
      </c>
      <c r="AH30" s="24">
        <v>0</v>
      </c>
      <c r="AI30" s="24" t="s">
        <v>53</v>
      </c>
      <c r="AJ30" s="26"/>
      <c r="AK30" s="27"/>
    </row>
    <row r="31" spans="1:37" s="28" customFormat="1" ht="15">
      <c r="A31" s="17">
        <f t="shared" si="6"/>
        <v>23</v>
      </c>
      <c r="B31" s="18" t="s">
        <v>44</v>
      </c>
      <c r="C31" s="17" t="s">
        <v>66</v>
      </c>
      <c r="D31" s="17">
        <v>60869</v>
      </c>
      <c r="E31" s="19">
        <v>45548</v>
      </c>
      <c r="F31" s="20">
        <v>45548</v>
      </c>
      <c r="G31" s="21">
        <v>7996900</v>
      </c>
      <c r="H31" s="22">
        <v>0</v>
      </c>
      <c r="I31" s="22">
        <v>0</v>
      </c>
      <c r="J31" s="22">
        <v>0</v>
      </c>
      <c r="K31" s="23">
        <v>152162</v>
      </c>
      <c r="L31" s="22">
        <v>0</v>
      </c>
      <c r="M31" s="22">
        <v>0</v>
      </c>
      <c r="N31" s="22">
        <f t="shared" si="0"/>
        <v>152162</v>
      </c>
      <c r="O31" s="22">
        <f t="shared" si="1"/>
        <v>7844738</v>
      </c>
      <c r="P31" s="18">
        <v>60869</v>
      </c>
      <c r="Q31" s="24">
        <f t="shared" si="2"/>
        <v>7996900</v>
      </c>
      <c r="R31" s="25">
        <f t="shared" si="3"/>
        <v>0</v>
      </c>
      <c r="S31" s="25">
        <v>0</v>
      </c>
      <c r="T31" s="17" t="s">
        <v>45</v>
      </c>
      <c r="U31" s="25">
        <v>0</v>
      </c>
      <c r="V31" s="24"/>
      <c r="W31" s="17" t="s">
        <v>45</v>
      </c>
      <c r="X31" s="25">
        <v>388800</v>
      </c>
      <c r="Y31" s="17" t="s">
        <v>45</v>
      </c>
      <c r="Z31" s="25">
        <f t="shared" si="4"/>
        <v>388800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f t="shared" si="5"/>
        <v>7455938</v>
      </c>
      <c r="AH31" s="24">
        <v>0</v>
      </c>
      <c r="AI31" s="24" t="s">
        <v>64</v>
      </c>
      <c r="AJ31" s="26"/>
      <c r="AK31" s="27"/>
    </row>
    <row r="32" spans="1:37" s="28" customFormat="1" ht="15">
      <c r="A32" s="17">
        <f t="shared" si="6"/>
        <v>24</v>
      </c>
      <c r="B32" s="18" t="s">
        <v>44</v>
      </c>
      <c r="C32" s="17" t="s">
        <v>65</v>
      </c>
      <c r="D32" s="17">
        <v>61625</v>
      </c>
      <c r="E32" s="19">
        <v>45548</v>
      </c>
      <c r="F32" s="20">
        <v>45548</v>
      </c>
      <c r="G32" s="21">
        <v>1156024</v>
      </c>
      <c r="H32" s="22">
        <v>0</v>
      </c>
      <c r="I32" s="22">
        <v>0</v>
      </c>
      <c r="J32" s="22">
        <v>0</v>
      </c>
      <c r="K32" s="23">
        <v>18028.47999999998</v>
      </c>
      <c r="L32" s="22">
        <v>0</v>
      </c>
      <c r="M32" s="22">
        <v>0</v>
      </c>
      <c r="N32" s="22">
        <f t="shared" si="0"/>
        <v>18028.47999999998</v>
      </c>
      <c r="O32" s="22">
        <f t="shared" si="1"/>
        <v>1137995.52</v>
      </c>
      <c r="P32" s="18">
        <v>61625</v>
      </c>
      <c r="Q32" s="24">
        <f t="shared" si="2"/>
        <v>1156024</v>
      </c>
      <c r="R32" s="25">
        <f t="shared" si="3"/>
        <v>0</v>
      </c>
      <c r="S32" s="25">
        <v>0</v>
      </c>
      <c r="T32" s="17" t="s">
        <v>45</v>
      </c>
      <c r="U32" s="25">
        <v>0</v>
      </c>
      <c r="V32" s="24"/>
      <c r="W32" s="17" t="s">
        <v>45</v>
      </c>
      <c r="X32" s="25">
        <v>254600</v>
      </c>
      <c r="Y32" s="17" t="s">
        <v>45</v>
      </c>
      <c r="Z32" s="25">
        <f t="shared" si="4"/>
        <v>254600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f t="shared" si="5"/>
        <v>883395.52</v>
      </c>
      <c r="AH32" s="24">
        <v>0</v>
      </c>
      <c r="AI32" s="24" t="s">
        <v>64</v>
      </c>
      <c r="AJ32" s="26"/>
      <c r="AK32" s="27"/>
    </row>
    <row r="33" spans="1:37" s="28" customFormat="1" ht="15">
      <c r="A33" s="17">
        <f t="shared" si="6"/>
        <v>25</v>
      </c>
      <c r="B33" s="18" t="s">
        <v>44</v>
      </c>
      <c r="C33" s="17" t="s">
        <v>63</v>
      </c>
      <c r="D33" s="17">
        <v>68145</v>
      </c>
      <c r="E33" s="19">
        <v>45586</v>
      </c>
      <c r="F33" s="20">
        <v>45586</v>
      </c>
      <c r="G33" s="21">
        <v>758933</v>
      </c>
      <c r="H33" s="22">
        <v>0</v>
      </c>
      <c r="I33" s="22">
        <v>0</v>
      </c>
      <c r="J33" s="22">
        <v>0</v>
      </c>
      <c r="K33" s="23">
        <v>15178.66</v>
      </c>
      <c r="L33" s="22">
        <v>0</v>
      </c>
      <c r="M33" s="22">
        <v>0</v>
      </c>
      <c r="N33" s="22">
        <f t="shared" si="0"/>
        <v>15178.66</v>
      </c>
      <c r="O33" s="22">
        <f t="shared" si="1"/>
        <v>743754.34</v>
      </c>
      <c r="P33" s="18">
        <v>68145</v>
      </c>
      <c r="Q33" s="24">
        <f t="shared" si="2"/>
        <v>758933</v>
      </c>
      <c r="R33" s="25">
        <f t="shared" si="3"/>
        <v>0</v>
      </c>
      <c r="S33" s="25">
        <v>0</v>
      </c>
      <c r="T33" s="17" t="s">
        <v>45</v>
      </c>
      <c r="U33" s="25">
        <v>0</v>
      </c>
      <c r="V33" s="24"/>
      <c r="W33" s="17" t="s">
        <v>45</v>
      </c>
      <c r="X33" s="25">
        <v>0</v>
      </c>
      <c r="Y33" s="17" t="s">
        <v>45</v>
      </c>
      <c r="Z33" s="25">
        <f t="shared" si="4"/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f t="shared" si="5"/>
        <v>743754.34</v>
      </c>
      <c r="AH33" s="24">
        <v>0</v>
      </c>
      <c r="AI33" s="24" t="s">
        <v>53</v>
      </c>
      <c r="AJ33" s="26"/>
      <c r="AK33" s="27"/>
    </row>
    <row r="34" spans="1:37" s="28" customFormat="1" ht="15">
      <c r="A34" s="17">
        <f t="shared" si="6"/>
        <v>26</v>
      </c>
      <c r="B34" s="18" t="s">
        <v>44</v>
      </c>
      <c r="C34" s="17" t="s">
        <v>62</v>
      </c>
      <c r="D34" s="17">
        <v>68154</v>
      </c>
      <c r="E34" s="19">
        <v>45586</v>
      </c>
      <c r="F34" s="20">
        <v>45586</v>
      </c>
      <c r="G34" s="21">
        <v>7571940</v>
      </c>
      <c r="H34" s="22">
        <v>0</v>
      </c>
      <c r="I34" s="22">
        <v>0</v>
      </c>
      <c r="J34" s="22">
        <v>0</v>
      </c>
      <c r="K34" s="23">
        <v>151438.8</v>
      </c>
      <c r="L34" s="22">
        <v>0</v>
      </c>
      <c r="M34" s="22">
        <v>0</v>
      </c>
      <c r="N34" s="22">
        <f t="shared" si="0"/>
        <v>151438.8</v>
      </c>
      <c r="O34" s="22">
        <f t="shared" si="1"/>
        <v>7420501.2</v>
      </c>
      <c r="P34" s="18">
        <v>68154</v>
      </c>
      <c r="Q34" s="24">
        <f t="shared" si="2"/>
        <v>7571940</v>
      </c>
      <c r="R34" s="25">
        <f t="shared" si="3"/>
        <v>0</v>
      </c>
      <c r="S34" s="25">
        <v>0</v>
      </c>
      <c r="T34" s="17" t="s">
        <v>45</v>
      </c>
      <c r="U34" s="25">
        <v>0</v>
      </c>
      <c r="V34" s="24"/>
      <c r="W34" s="17" t="s">
        <v>45</v>
      </c>
      <c r="X34" s="25">
        <v>0</v>
      </c>
      <c r="Y34" s="17" t="s">
        <v>45</v>
      </c>
      <c r="Z34" s="25">
        <f t="shared" si="4"/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f t="shared" si="5"/>
        <v>7420501.2</v>
      </c>
      <c r="AH34" s="24">
        <v>0</v>
      </c>
      <c r="AI34" s="24" t="s">
        <v>53</v>
      </c>
      <c r="AJ34" s="26"/>
      <c r="AK34" s="27"/>
    </row>
    <row r="35" spans="1:37" s="28" customFormat="1" ht="15">
      <c r="A35" s="17">
        <f t="shared" si="6"/>
        <v>27</v>
      </c>
      <c r="B35" s="18" t="s">
        <v>44</v>
      </c>
      <c r="C35" s="17" t="s">
        <v>61</v>
      </c>
      <c r="D35" s="17">
        <v>71887</v>
      </c>
      <c r="E35" s="19">
        <v>45586</v>
      </c>
      <c r="F35" s="20">
        <v>45586</v>
      </c>
      <c r="G35" s="21">
        <v>3785631</v>
      </c>
      <c r="H35" s="22">
        <v>0</v>
      </c>
      <c r="I35" s="22">
        <v>0</v>
      </c>
      <c r="J35" s="22">
        <v>0</v>
      </c>
      <c r="K35" s="23">
        <v>75712.62</v>
      </c>
      <c r="L35" s="22">
        <v>0</v>
      </c>
      <c r="M35" s="22">
        <v>0</v>
      </c>
      <c r="N35" s="22">
        <f t="shared" si="0"/>
        <v>75712.62</v>
      </c>
      <c r="O35" s="22">
        <f t="shared" si="1"/>
        <v>3709918.38</v>
      </c>
      <c r="P35" s="18">
        <v>71887</v>
      </c>
      <c r="Q35" s="24">
        <f t="shared" si="2"/>
        <v>3785631</v>
      </c>
      <c r="R35" s="25">
        <f t="shared" si="3"/>
        <v>0</v>
      </c>
      <c r="S35" s="25">
        <v>0</v>
      </c>
      <c r="T35" s="17" t="s">
        <v>45</v>
      </c>
      <c r="U35" s="25">
        <v>0</v>
      </c>
      <c r="V35" s="24"/>
      <c r="W35" s="17" t="s">
        <v>45</v>
      </c>
      <c r="X35" s="25">
        <v>0</v>
      </c>
      <c r="Y35" s="17" t="s">
        <v>45</v>
      </c>
      <c r="Z35" s="25">
        <f t="shared" si="4"/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f t="shared" si="5"/>
        <v>3709918.38</v>
      </c>
      <c r="AH35" s="24">
        <v>0</v>
      </c>
      <c r="AI35" s="24" t="s">
        <v>53</v>
      </c>
      <c r="AJ35" s="26"/>
      <c r="AK35" s="27"/>
    </row>
    <row r="36" spans="1:37" s="28" customFormat="1" ht="15">
      <c r="A36" s="17">
        <f t="shared" si="6"/>
        <v>28</v>
      </c>
      <c r="B36" s="18" t="s">
        <v>44</v>
      </c>
      <c r="C36" s="17" t="s">
        <v>60</v>
      </c>
      <c r="D36" s="17">
        <v>69969</v>
      </c>
      <c r="E36" s="19">
        <v>45586</v>
      </c>
      <c r="F36" s="20">
        <v>45586</v>
      </c>
      <c r="G36" s="21">
        <v>5852281</v>
      </c>
      <c r="H36" s="22">
        <v>0</v>
      </c>
      <c r="I36" s="22">
        <v>0</v>
      </c>
      <c r="J36" s="22">
        <v>0</v>
      </c>
      <c r="K36" s="23">
        <v>117045.62</v>
      </c>
      <c r="L36" s="22">
        <v>0</v>
      </c>
      <c r="M36" s="22">
        <v>0</v>
      </c>
      <c r="N36" s="22">
        <f t="shared" si="0"/>
        <v>117045.62</v>
      </c>
      <c r="O36" s="22">
        <f t="shared" si="1"/>
        <v>5735235.38</v>
      </c>
      <c r="P36" s="18">
        <v>69969</v>
      </c>
      <c r="Q36" s="24">
        <f t="shared" si="2"/>
        <v>5852281</v>
      </c>
      <c r="R36" s="25">
        <f t="shared" si="3"/>
        <v>0</v>
      </c>
      <c r="S36" s="25">
        <v>0</v>
      </c>
      <c r="T36" s="17" t="s">
        <v>45</v>
      </c>
      <c r="U36" s="25">
        <v>0</v>
      </c>
      <c r="V36" s="24"/>
      <c r="W36" s="17" t="s">
        <v>45</v>
      </c>
      <c r="X36" s="25">
        <v>0</v>
      </c>
      <c r="Y36" s="17" t="s">
        <v>45</v>
      </c>
      <c r="Z36" s="25">
        <f t="shared" si="4"/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f t="shared" si="5"/>
        <v>5735235.38</v>
      </c>
      <c r="AH36" s="24">
        <v>0</v>
      </c>
      <c r="AI36" s="24" t="s">
        <v>53</v>
      </c>
      <c r="AJ36" s="26"/>
      <c r="AK36" s="27"/>
    </row>
    <row r="37" spans="1:37" s="28" customFormat="1" ht="15">
      <c r="A37" s="17">
        <f t="shared" si="6"/>
        <v>29</v>
      </c>
      <c r="B37" s="18" t="s">
        <v>44</v>
      </c>
      <c r="C37" s="17" t="s">
        <v>59</v>
      </c>
      <c r="D37" s="17">
        <v>77502</v>
      </c>
      <c r="E37" s="19">
        <v>45632</v>
      </c>
      <c r="F37" s="20">
        <v>45632</v>
      </c>
      <c r="G37" s="21">
        <v>1227939</v>
      </c>
      <c r="H37" s="22">
        <v>0</v>
      </c>
      <c r="I37" s="22">
        <v>0</v>
      </c>
      <c r="J37" s="22">
        <v>0</v>
      </c>
      <c r="K37" s="23">
        <v>24558.78</v>
      </c>
      <c r="L37" s="22">
        <v>0</v>
      </c>
      <c r="M37" s="22">
        <v>0</v>
      </c>
      <c r="N37" s="22">
        <f t="shared" si="0"/>
        <v>24558.78</v>
      </c>
      <c r="O37" s="22">
        <f t="shared" si="1"/>
        <v>1203380.22</v>
      </c>
      <c r="P37" s="18">
        <v>77502</v>
      </c>
      <c r="Q37" s="24">
        <f t="shared" si="2"/>
        <v>1227939</v>
      </c>
      <c r="R37" s="25">
        <f t="shared" si="3"/>
        <v>0</v>
      </c>
      <c r="S37" s="25">
        <v>0</v>
      </c>
      <c r="T37" s="17" t="s">
        <v>45</v>
      </c>
      <c r="U37" s="25">
        <v>0</v>
      </c>
      <c r="V37" s="24"/>
      <c r="W37" s="17" t="s">
        <v>45</v>
      </c>
      <c r="X37" s="25">
        <v>0</v>
      </c>
      <c r="Y37" s="17" t="s">
        <v>45</v>
      </c>
      <c r="Z37" s="25">
        <f t="shared" si="4"/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f t="shared" si="5"/>
        <v>1203380.22</v>
      </c>
      <c r="AH37" s="24">
        <v>0</v>
      </c>
      <c r="AI37" s="24" t="s">
        <v>53</v>
      </c>
      <c r="AJ37" s="26"/>
      <c r="AK37" s="27"/>
    </row>
    <row r="38" spans="1:37" s="28" customFormat="1" ht="15">
      <c r="A38" s="17">
        <f t="shared" si="6"/>
        <v>30</v>
      </c>
      <c r="B38" s="18" t="s">
        <v>44</v>
      </c>
      <c r="C38" s="17" t="s">
        <v>58</v>
      </c>
      <c r="D38" s="17">
        <v>77662</v>
      </c>
      <c r="E38" s="19">
        <v>45632</v>
      </c>
      <c r="F38" s="20">
        <v>45632</v>
      </c>
      <c r="G38" s="21">
        <v>11452327</v>
      </c>
      <c r="H38" s="22">
        <v>0</v>
      </c>
      <c r="I38" s="22">
        <v>0</v>
      </c>
      <c r="J38" s="22">
        <v>0</v>
      </c>
      <c r="K38" s="23">
        <v>229046.54</v>
      </c>
      <c r="L38" s="22">
        <v>0</v>
      </c>
      <c r="M38" s="22">
        <v>0</v>
      </c>
      <c r="N38" s="22">
        <f t="shared" si="0"/>
        <v>229046.54</v>
      </c>
      <c r="O38" s="22">
        <f t="shared" si="1"/>
        <v>1.122328046E7</v>
      </c>
      <c r="P38" s="18">
        <v>77662</v>
      </c>
      <c r="Q38" s="24">
        <f t="shared" si="2"/>
        <v>11452327</v>
      </c>
      <c r="R38" s="25">
        <f t="shared" si="3"/>
        <v>0</v>
      </c>
      <c r="S38" s="25">
        <v>0</v>
      </c>
      <c r="T38" s="17" t="s">
        <v>45</v>
      </c>
      <c r="U38" s="25">
        <v>0</v>
      </c>
      <c r="V38" s="24"/>
      <c r="W38" s="17" t="s">
        <v>45</v>
      </c>
      <c r="X38" s="25">
        <v>0</v>
      </c>
      <c r="Y38" s="17" t="s">
        <v>45</v>
      </c>
      <c r="Z38" s="25">
        <f t="shared" si="4"/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f t="shared" si="5"/>
        <v>1.122328046E7</v>
      </c>
      <c r="AH38" s="24">
        <v>0</v>
      </c>
      <c r="AI38" s="24" t="s">
        <v>53</v>
      </c>
      <c r="AJ38" s="26"/>
      <c r="AK38" s="27"/>
    </row>
    <row r="39" spans="1:37" s="28" customFormat="1" ht="15">
      <c r="A39" s="17">
        <f t="shared" si="6"/>
        <v>31</v>
      </c>
      <c r="B39" s="18" t="s">
        <v>44</v>
      </c>
      <c r="C39" s="17" t="s">
        <v>57</v>
      </c>
      <c r="D39" s="17">
        <v>78472</v>
      </c>
      <c r="E39" s="19">
        <v>45635</v>
      </c>
      <c r="F39" s="20">
        <v>45635</v>
      </c>
      <c r="G39" s="21">
        <v>1250033</v>
      </c>
      <c r="H39" s="22">
        <v>0</v>
      </c>
      <c r="I39" s="22">
        <v>0</v>
      </c>
      <c r="J39" s="22">
        <v>0</v>
      </c>
      <c r="K39" s="23">
        <v>25000.66</v>
      </c>
      <c r="L39" s="22">
        <v>0</v>
      </c>
      <c r="M39" s="22">
        <v>0</v>
      </c>
      <c r="N39" s="22">
        <f t="shared" si="0"/>
        <v>25000.66</v>
      </c>
      <c r="O39" s="22">
        <f t="shared" si="1"/>
        <v>1225032.34</v>
      </c>
      <c r="P39" s="18">
        <v>78472</v>
      </c>
      <c r="Q39" s="24">
        <f t="shared" si="2"/>
        <v>1250033</v>
      </c>
      <c r="R39" s="25">
        <f t="shared" si="3"/>
        <v>0</v>
      </c>
      <c r="S39" s="25">
        <v>0</v>
      </c>
      <c r="T39" s="17" t="s">
        <v>45</v>
      </c>
      <c r="U39" s="25">
        <v>0</v>
      </c>
      <c r="V39" s="24"/>
      <c r="W39" s="17" t="s">
        <v>45</v>
      </c>
      <c r="X39" s="25">
        <v>0</v>
      </c>
      <c r="Y39" s="17" t="s">
        <v>45</v>
      </c>
      <c r="Z39" s="25">
        <f t="shared" si="4"/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f t="shared" si="5"/>
        <v>1225032.34</v>
      </c>
      <c r="AH39" s="24">
        <v>0</v>
      </c>
      <c r="AI39" s="24" t="s">
        <v>53</v>
      </c>
      <c r="AJ39" s="26"/>
      <c r="AK39" s="27"/>
    </row>
    <row r="40" spans="1:37" s="28" customFormat="1" ht="15">
      <c r="A40" s="17">
        <f t="shared" si="6"/>
        <v>32</v>
      </c>
      <c r="B40" s="18" t="s">
        <v>44</v>
      </c>
      <c r="C40" s="17" t="s">
        <v>56</v>
      </c>
      <c r="D40" s="17">
        <v>72799</v>
      </c>
      <c r="E40" s="19">
        <v>45665</v>
      </c>
      <c r="F40" s="20">
        <v>45665</v>
      </c>
      <c r="G40" s="21">
        <v>680433</v>
      </c>
      <c r="H40" s="22">
        <v>0</v>
      </c>
      <c r="I40" s="22">
        <v>0</v>
      </c>
      <c r="J40" s="22">
        <v>0</v>
      </c>
      <c r="K40" s="23">
        <v>13608.66</v>
      </c>
      <c r="L40" s="22">
        <v>0</v>
      </c>
      <c r="M40" s="22">
        <v>0</v>
      </c>
      <c r="N40" s="22">
        <f t="shared" si="0"/>
        <v>13608.66</v>
      </c>
      <c r="O40" s="22">
        <f t="shared" si="1"/>
        <v>666824.34</v>
      </c>
      <c r="P40" s="18">
        <v>72799</v>
      </c>
      <c r="Q40" s="24">
        <f t="shared" si="2"/>
        <v>680433</v>
      </c>
      <c r="R40" s="25">
        <f t="shared" si="3"/>
        <v>0</v>
      </c>
      <c r="S40" s="25">
        <v>0</v>
      </c>
      <c r="T40" s="17" t="s">
        <v>45</v>
      </c>
      <c r="U40" s="25">
        <v>0</v>
      </c>
      <c r="V40" s="24"/>
      <c r="W40" s="17" t="s">
        <v>45</v>
      </c>
      <c r="X40" s="25">
        <v>0</v>
      </c>
      <c r="Y40" s="17" t="s">
        <v>45</v>
      </c>
      <c r="Z40" s="25">
        <f t="shared" si="4"/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f t="shared" si="5"/>
        <v>666824.34</v>
      </c>
      <c r="AH40" s="24">
        <v>0</v>
      </c>
      <c r="AI40" s="24" t="s">
        <v>53</v>
      </c>
      <c r="AJ40" s="26"/>
      <c r="AK40" s="27"/>
    </row>
    <row r="41" spans="1:37" s="28" customFormat="1" ht="15">
      <c r="A41" s="17">
        <f t="shared" si="6"/>
        <v>33</v>
      </c>
      <c r="B41" s="18" t="s">
        <v>44</v>
      </c>
      <c r="C41" s="17" t="s">
        <v>55</v>
      </c>
      <c r="D41" s="17">
        <v>78395</v>
      </c>
      <c r="E41" s="19">
        <v>45665</v>
      </c>
      <c r="F41" s="20">
        <v>45665</v>
      </c>
      <c r="G41" s="21">
        <v>467689</v>
      </c>
      <c r="H41" s="22">
        <v>0</v>
      </c>
      <c r="I41" s="22">
        <v>0</v>
      </c>
      <c r="J41" s="22">
        <v>0</v>
      </c>
      <c r="K41" s="23">
        <v>9353.78</v>
      </c>
      <c r="L41" s="22">
        <v>0</v>
      </c>
      <c r="M41" s="22">
        <v>0</v>
      </c>
      <c r="N41" s="22">
        <f t="shared" si="0"/>
        <v>9353.78</v>
      </c>
      <c r="O41" s="22">
        <f t="shared" si="1"/>
        <v>458335.22</v>
      </c>
      <c r="P41" s="18">
        <v>78395</v>
      </c>
      <c r="Q41" s="24">
        <f t="shared" si="2"/>
        <v>467689</v>
      </c>
      <c r="R41" s="25">
        <f t="shared" si="3"/>
        <v>0</v>
      </c>
      <c r="S41" s="25">
        <v>0</v>
      </c>
      <c r="T41" s="17" t="s">
        <v>45</v>
      </c>
      <c r="U41" s="25">
        <v>0</v>
      </c>
      <c r="V41" s="24"/>
      <c r="W41" s="17" t="s">
        <v>45</v>
      </c>
      <c r="X41" s="25">
        <v>0</v>
      </c>
      <c r="Y41" s="17" t="s">
        <v>45</v>
      </c>
      <c r="Z41" s="25">
        <f t="shared" si="4"/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f t="shared" si="5"/>
        <v>458335.22</v>
      </c>
      <c r="AH41" s="24">
        <v>0</v>
      </c>
      <c r="AI41" s="24" t="s">
        <v>53</v>
      </c>
      <c r="AJ41" s="26"/>
      <c r="AK41" s="27"/>
    </row>
    <row r="42" spans="1:37" s="28" customFormat="1" ht="15">
      <c r="A42" s="17">
        <f t="shared" si="6"/>
        <v>34</v>
      </c>
      <c r="B42" s="18" t="s">
        <v>44</v>
      </c>
      <c r="C42" s="17" t="s">
        <v>54</v>
      </c>
      <c r="D42" s="17">
        <v>80358</v>
      </c>
      <c r="E42" s="19">
        <v>45677</v>
      </c>
      <c r="F42" s="20">
        <v>45677</v>
      </c>
      <c r="G42" s="21">
        <v>1973197</v>
      </c>
      <c r="H42" s="22">
        <v>0</v>
      </c>
      <c r="I42" s="22">
        <v>0</v>
      </c>
      <c r="J42" s="22">
        <v>0</v>
      </c>
      <c r="K42" s="23">
        <v>39463.94</v>
      </c>
      <c r="L42" s="22">
        <v>0</v>
      </c>
      <c r="M42" s="22">
        <v>0</v>
      </c>
      <c r="N42" s="22">
        <f t="shared" si="0"/>
        <v>39463.94</v>
      </c>
      <c r="O42" s="22">
        <f t="shared" si="1"/>
        <v>1933733.06</v>
      </c>
      <c r="P42" s="18">
        <v>80358</v>
      </c>
      <c r="Q42" s="24">
        <f t="shared" si="2"/>
        <v>1973197</v>
      </c>
      <c r="R42" s="25">
        <f t="shared" si="3"/>
        <v>0</v>
      </c>
      <c r="S42" s="25">
        <v>0</v>
      </c>
      <c r="T42" s="17" t="s">
        <v>45</v>
      </c>
      <c r="U42" s="25">
        <v>0</v>
      </c>
      <c r="V42" s="24"/>
      <c r="W42" s="17" t="s">
        <v>45</v>
      </c>
      <c r="X42" s="25">
        <v>0</v>
      </c>
      <c r="Y42" s="17" t="s">
        <v>45</v>
      </c>
      <c r="Z42" s="25">
        <f t="shared" si="4"/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f t="shared" si="5"/>
        <v>1933733.06</v>
      </c>
      <c r="AH42" s="24">
        <v>0</v>
      </c>
      <c r="AI42" s="24" t="s">
        <v>53</v>
      </c>
      <c r="AJ42" s="26"/>
      <c r="AK42" s="27"/>
    </row>
    <row r="43" spans="1:34" ht="15">
      <c r="A43" s="43" t="s">
        <v>46</v>
      </c>
      <c r="B43" s="43"/>
      <c r="C43" s="43"/>
      <c r="D43" s="43"/>
      <c r="E43" s="43"/>
      <c r="F43" s="43"/>
      <c r="G43" s="29">
        <f>SUM(G9:G42)</f>
        <v>185451132</v>
      </c>
      <c r="H43" s="29">
        <f>SUM(H9:H42)</f>
        <v>0</v>
      </c>
      <c r="I43" s="29">
        <f>SUM(I9:I42)</f>
        <v>0</v>
      </c>
      <c r="J43" s="29">
        <f>SUM(J9:J42)</f>
        <v>0</v>
      </c>
      <c r="K43" s="29">
        <f>SUM(K9:K42)</f>
        <v>3411652.09</v>
      </c>
      <c r="L43" s="29">
        <f>SUM(L9:L42)</f>
        <v>0</v>
      </c>
      <c r="M43" s="29">
        <f>SUM(M9:M42)</f>
        <v>0</v>
      </c>
      <c r="N43" s="29">
        <f>SUM(N9:N42)</f>
        <v>3411652.09</v>
      </c>
      <c r="O43" s="29">
        <f>SUM(O9:O42)</f>
        <v>1.8203947991000003E8</v>
      </c>
      <c r="P43" s="29"/>
      <c r="Q43" s="29">
        <f>SUM(Q9:Q42)</f>
        <v>185451132</v>
      </c>
      <c r="R43" s="29">
        <f>SUM(R9:R42)</f>
        <v>0</v>
      </c>
      <c r="S43" s="29">
        <f>SUM(S9:S42)</f>
        <v>68200927</v>
      </c>
      <c r="T43" s="30"/>
      <c r="U43" s="29">
        <f>SUM(U9:U42)</f>
        <v>0</v>
      </c>
      <c r="V43" s="30"/>
      <c r="W43" s="30"/>
      <c r="X43" s="29">
        <f>SUM(X9:X42)</f>
        <v>643400</v>
      </c>
      <c r="Y43" s="30"/>
      <c r="Z43" s="29">
        <f>SUM(Z9:Z42)</f>
        <v>643400</v>
      </c>
      <c r="AA43" s="29">
        <f>SUM(AA9:AA42)</f>
        <v>0</v>
      </c>
      <c r="AB43" s="29">
        <f>SUM(AB9:AB42)</f>
        <v>0</v>
      </c>
      <c r="AC43" s="29">
        <f>SUM(AC9:AC42)</f>
        <v>0</v>
      </c>
      <c r="AD43" s="29">
        <f>SUM(AD9:AD42)</f>
        <v>0</v>
      </c>
      <c r="AE43" s="29">
        <f>SUM(AE9:AE42)</f>
        <v>0</v>
      </c>
      <c r="AF43" s="29">
        <f>SUM(AF9:AF42)</f>
        <v>0</v>
      </c>
      <c r="AG43" s="29">
        <f>SUM(AG9:AG42)</f>
        <v>1.1319515291E8</v>
      </c>
      <c r="AH43" s="31"/>
    </row>
    <row r="46" spans="2:5" ht="15">
      <c r="B46" s="32" t="s">
        <v>47</v>
      </c>
      <c r="C46" s="33"/>
      <c r="D46" s="34"/>
      <c r="E46" s="33"/>
    </row>
    <row r="47" spans="2:5" ht="15">
      <c r="B47" s="33"/>
      <c r="C47" s="34"/>
      <c r="D47" s="33"/>
      <c r="E47" s="33"/>
    </row>
    <row r="48" spans="2:5" ht="15">
      <c r="B48" s="32" t="s">
        <v>48</v>
      </c>
      <c r="C48" s="33"/>
      <c r="D48" s="35" t="s">
        <v>52</v>
      </c>
      <c r="E48" s="33"/>
    </row>
    <row r="49" spans="2:5" ht="15">
      <c r="B49" s="32" t="s">
        <v>49</v>
      </c>
      <c r="C49" s="33"/>
      <c r="D49" s="36">
        <f>+E5</f>
        <v>45818</v>
      </c>
      <c r="E49" s="33"/>
    </row>
    <row r="51" spans="2:4" ht="15">
      <c r="B51" s="32" t="s">
        <v>50</v>
      </c>
      <c r="D51" t="s">
        <v>51</v>
      </c>
    </row>
  </sheetData>
  <autoFilter ref="A8:AK42"/>
  <mergeCells count="3">
    <mergeCell ref="A7:O7"/>
    <mergeCell ref="P7:AG7"/>
    <mergeCell ref="A43:F43"/>
  </mergeCells>
  <dataValidations count="2">
    <dataValidation type="custom" allowBlank="1" showInputMessage="1" showErrorMessage="1" sqref="F9:F42 L9:O42 Q9:Q42 X9:X42 Z9:Z42 AE9:AE42 AG9:AG42 AI9:AI42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/>
  <dcterms:created xsi:type="dcterms:W3CDTF">2025-07-03T21:33:32Z</dcterms:created>
  <dcterms:modified xsi:type="dcterms:W3CDTF">2025-07-22T14:57:03Z</dcterms:modified>
  <cp:category/>
</cp:coreProperties>
</file>