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3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ATLANTICO\FUNDACION OFTALMOLOGICA DEL CARIBE\JUNIO 2025\"/>
    </mc:Choice>
  </mc:AlternateContent>
  <bookViews>
    <workbookView xWindow="-120" yWindow="-120" windowWidth="24240" windowHeight="13020" activeTab="0"/>
  </bookViews>
  <sheets>
    <sheet name="FORMATO AIFT010" sheetId="1" r:id="rId4"/>
  </sheets>
  <definedNames>
    <definedName name="_xlnm._FilterDatabase" localSheetId="0" hidden="1">'FORMATO AIFT010'!$A$8:$AK$8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tc={D8E2768C-EB70-4682-8BAB-5BC29A5B7723}</author>
    <author>tc={A7D8914D-90C3-47E6-BC62-5EA702F9E137}</author>
    <author>tc={4152D28F-AD9D-4451-8AB5-CFCE5578284B}</author>
    <author>tc={69FEBA74-1194-4FC6-AB05-826A469E93F9}</author>
    <author>tc={381AA4CB-8F04-43E4-97D6-5891A5FCBBD7}</author>
    <author>tc={89422E5B-9FA2-450E-9DB7-48036296FA62}</author>
  </authors>
  <commentList>
    <comment ref="J8" authorId="0" shapeId="0" xr:uid="{D8E2768C-EB70-4682-8BAB-5BC29A5B7723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A7D8914D-90C3-47E6-BC62-5EA702F9E137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4152D28F-AD9D-4451-8AB5-CFCE5578284B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69FEBA74-1194-4FC6-AB05-826A469E93F9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381AA4CB-8F04-43E4-97D6-5891A5FCBBD7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89422E5B-9FA2-450E-9DB7-48036296FA62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<sst xmlns="http://schemas.openxmlformats.org/spreadsheetml/2006/main" count="257" uniqueCount="85">
  <si>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</si>
  <si>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</si>
  <si>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</si>
  <si>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</si>
  <si>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</si>
  <si>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</si>
  <si>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</si>
  <si>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</si>
  <si>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</si>
  <si>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</si>
  <si>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</si>
  <si>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</si>
  <si>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</si>
  <si>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</si>
  <si>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</si>
  <si>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</si>
  <si>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</si>
  <si>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</si>
  <si>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</si>
  <si>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</si>
  <si>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</si>
  <si>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</si>
  <si>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</si>
  <si>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</si>
  <si>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</si>
  <si>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</si>
  <si>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</si>
  <si>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</si>
  <si>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</si>
  <si>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</si>
  <si>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</si>
  <si>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</si>
  <si>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</si>
  <si>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</si>
  <si>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</si>
  <si>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</si>
  <si>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</si>
  <si>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</si>
  <si>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</si>
  <si>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</si>
  <si>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</si>
  <si>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</si>
  <si>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</si>
  <si>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</si>
  <si>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PGP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</si>
  <si>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</si>
  <si>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</si>
  <si>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</si>
  <si>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</si>
  <si>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</si>
  <si>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</si>
  <si>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EDGAR MINDIOLA</t>
  </si>
  <si>
    <t>LUISA MATUTE ROMERO</t>
  </si>
  <si>
    <t>EN REVISION</t>
  </si>
  <si>
    <t>FEB85103</t>
  </si>
  <si>
    <t xml:space="preserve"> </t>
  </si>
  <si>
    <t>FES13329</t>
  </si>
  <si>
    <t>FES13328</t>
  </si>
  <si>
    <t>FEB85102</t>
  </si>
  <si>
    <t>FEB85044</t>
  </si>
  <si>
    <t>FES13306</t>
  </si>
  <si>
    <t>FEB85043</t>
  </si>
  <si>
    <t>FES13305</t>
  </si>
  <si>
    <t>SALDO A FAVOR DEL PRESTADOR</t>
  </si>
  <si>
    <t>FEB81809</t>
  </si>
  <si>
    <t>CANCELADA</t>
  </si>
  <si>
    <t>FES12840</t>
  </si>
  <si>
    <t>FEB81808</t>
  </si>
  <si>
    <t>FES12839</t>
  </si>
  <si>
    <t>FEB80396</t>
  </si>
  <si>
    <t>MAYOR VALOR COBRADO, CANCELADA Y SALDO A FAVOR DEL PRESTADOR</t>
  </si>
  <si>
    <t>FES12561</t>
  </si>
  <si>
    <t>FEB80395</t>
  </si>
  <si>
    <t>FES12560</t>
  </si>
  <si>
    <t>FEB78412</t>
  </si>
  <si>
    <t>FEB78409</t>
  </si>
  <si>
    <t>FES12207</t>
  </si>
  <si>
    <t>FEB77652</t>
  </si>
  <si>
    <t>FES12017</t>
  </si>
  <si>
    <t>FES11527</t>
  </si>
  <si>
    <t>MAYOR VALOR COBRADO</t>
  </si>
  <si>
    <t>FEB74551</t>
  </si>
  <si>
    <t>FEB73023</t>
  </si>
  <si>
    <t>FES9861</t>
  </si>
  <si>
    <t>FUNDACION OFTALMOLOGICA DEL CARIBE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</si>
</sst>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6AD4265-2B1C-4FC8-BB78-BEB44EC4475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06AD4265-2B1C-4FC8-BB78-BEB44EC44758}" id="{D8E2768C-EB70-4682-8BAB-5BC29A5B7723}">
    <text>SUAMTORIA DE GIRO DIRECTO Y ESFUERZO PROPIO</text>
  </threadedComment>
  <threadedComment ref="K8" dT="2020-08-04T16:00:44" personId="{06AD4265-2B1C-4FC8-BB78-BEB44EC44758}" id="{A7D8914D-90C3-47E6-BC62-5EA702F9E137}">
    <text>SUMATORIA DE PAGOS (DESCUENTOS ,TESORERIA,EMBARGOS)</text>
  </threadedComment>
  <threadedComment ref="R8" dT="2020-08-04T15:59:07" personId="{06AD4265-2B1C-4FC8-BB78-BEB44EC44758}" id="{4152D28F-AD9D-4451-8AB5-CFCE5578284B}">
    <text>SUMATORIA DE VALORES (PRESCRITAS SALDO DE FACTURAS DE CONTRATO LIQUIDADOS Y OTROS CONCEPTOS (N/A NO RADICADAS)</text>
  </threadedComment>
  <threadedComment ref="X8" dT="2020-08-04T15:55:33" personId="{06AD4265-2B1C-4FC8-BB78-BEB44EC44758}" id="{69FEBA74-1194-4FC6-AB05-826A469E93F9}">
    <text>SUMATORIA DE LOS VALORES DE GLOSAS LEGALIZADAS Y GLOSAS POR CONCILIAR</text>
  </threadedComment>
  <threadedComment ref="AC8" dT="2020-08-04T15:56:24" personId="{06AD4265-2B1C-4FC8-BB78-BEB44EC44758}" id="{381AA4CB-8F04-43E4-97D6-5891A5FCBBD7}">
    <text>VALRO INDIVIDUAL DE LA GLOSAS LEGALIZADA</text>
  </threadedComment>
  <threadedComment ref="AE8" dT="2020-08-04T15:56:04" personId="{06AD4265-2B1C-4FC8-BB78-BEB44EC44758}" id="{89422E5B-9FA2-450E-9DB7-48036296FA62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9D9D23B9-0A6A-4D72-97B7-464113307C9C}">
  <dimension ref="A1:AK42"/>
  <sheetViews>
    <sheetView tabSelected="1" workbookViewId="0" topLeftCell="W19">
      <selection pane="topLeft" activeCell="A36" sqref="A36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8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84</v>
      </c>
    </row>
    <row r="4" spans="1:5" ht="15">
      <c r="A4" s="1" t="s">
        <v>4</v>
      </c>
      <c r="E4" s="4">
        <v>45777</v>
      </c>
    </row>
    <row r="5" spans="1:5" ht="15">
      <c r="A5" s="1" t="s">
        <v>5</v>
      </c>
      <c r="E5" s="4">
        <v>45821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 t="s">
        <v>83</v>
      </c>
      <c r="D9" s="17" t="s">
        <v>83</v>
      </c>
      <c r="E9" s="19">
        <v>45479</v>
      </c>
      <c r="F9" s="20">
        <v>45503</v>
      </c>
      <c r="G9" s="21">
        <v>4191033</v>
      </c>
      <c r="H9" s="22">
        <v>0</v>
      </c>
      <c r="I9" s="22">
        <v>0</v>
      </c>
      <c r="J9" s="22">
        <v>4191033</v>
      </c>
      <c r="K9" s="23">
        <v>0</v>
      </c>
      <c r="L9" s="22">
        <v>0</v>
      </c>
      <c r="M9" s="22">
        <v>0</v>
      </c>
      <c r="N9" s="22">
        <f>+SUM(J9:M9)</f>
        <v>4191033</v>
      </c>
      <c r="O9" s="22">
        <f>+G9-I9-N9</f>
        <v>0</v>
      </c>
      <c r="P9" s="18" t="s">
        <v>83</v>
      </c>
      <c r="Q9" s="24">
        <f>+IF(P9&gt;0,G9,0)</f>
        <v>4191033</v>
      </c>
      <c r="R9" s="25">
        <f>IF(P9=0,G9,0)</f>
        <v>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65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 t="s">
        <v>82</v>
      </c>
      <c r="D10" s="17" t="s">
        <v>82</v>
      </c>
      <c r="E10" s="19">
        <v>45545</v>
      </c>
      <c r="F10" s="20">
        <v>45546</v>
      </c>
      <c r="G10" s="21">
        <v>5345730</v>
      </c>
      <c r="H10" s="22">
        <v>0</v>
      </c>
      <c r="I10" s="22">
        <v>5345730</v>
      </c>
      <c r="J10" s="22">
        <v>0</v>
      </c>
      <c r="K10" s="23"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0</v>
      </c>
      <c r="P10" s="18" t="s">
        <v>82</v>
      </c>
      <c r="Q10" s="24">
        <f>+IF(P10&gt;0,G10,0)</f>
        <v>5345730</v>
      </c>
      <c r="R10" s="25">
        <f>IF(P10=0,G10,0)</f>
        <v>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0</v>
      </c>
      <c r="AH10" s="24">
        <v>0</v>
      </c>
      <c r="AI10" s="24" t="s">
        <v>80</v>
      </c>
      <c r="AJ10" s="26"/>
      <c r="AK10" s="27"/>
    </row>
    <row r="11" spans="1:37" s="28" customFormat="1" ht="15">
      <c r="A11" s="17">
        <f t="shared" si="0" ref="A11:A33">+A10+1</f>
        <v>3</v>
      </c>
      <c r="B11" s="18" t="s">
        <v>44</v>
      </c>
      <c r="C11" s="17" t="s">
        <v>81</v>
      </c>
      <c r="D11" s="17" t="s">
        <v>81</v>
      </c>
      <c r="E11" s="19">
        <v>45569</v>
      </c>
      <c r="F11" s="20">
        <v>45575</v>
      </c>
      <c r="G11" s="21">
        <v>18207708</v>
      </c>
      <c r="H11" s="22">
        <v>0</v>
      </c>
      <c r="I11" s="22">
        <v>18207708</v>
      </c>
      <c r="J11" s="22">
        <v>0</v>
      </c>
      <c r="K11" s="23">
        <v>0</v>
      </c>
      <c r="L11" s="22">
        <v>0</v>
      </c>
      <c r="M11" s="22">
        <v>0</v>
      </c>
      <c r="N11" s="22">
        <f t="shared" si="1" ref="N11:N33">+SUM(J11:M11)</f>
        <v>0</v>
      </c>
      <c r="O11" s="22">
        <f t="shared" si="2" ref="O11:O33">+G11-I11-N11</f>
        <v>0</v>
      </c>
      <c r="P11" s="18" t="s">
        <v>81</v>
      </c>
      <c r="Q11" s="24">
        <f t="shared" si="3" ref="Q11:Q33">+IF(P11&gt;0,G11,0)</f>
        <v>18207708</v>
      </c>
      <c r="R11" s="25">
        <f t="shared" si="4" ref="R11:R33">IF(P11=0,G11,0)</f>
        <v>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 t="shared" si="5" ref="Z11:Z33">+X11-AE11+IF(X11-AE11&lt;-1,-X11+AE11,0)</f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33">+G11-I11-N11-R11-Z11-AC11-AE11-S11-U11</f>
        <v>0</v>
      </c>
      <c r="AH11" s="24">
        <v>0</v>
      </c>
      <c r="AI11" s="24" t="s">
        <v>80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 t="s">
        <v>79</v>
      </c>
      <c r="D12" s="17" t="s">
        <v>79</v>
      </c>
      <c r="E12" s="19">
        <v>45602</v>
      </c>
      <c r="F12" s="20">
        <v>45619</v>
      </c>
      <c r="G12" s="21">
        <v>99930176</v>
      </c>
      <c r="H12" s="22">
        <v>0</v>
      </c>
      <c r="I12" s="22">
        <v>0</v>
      </c>
      <c r="J12" s="22">
        <v>99930176</v>
      </c>
      <c r="K12" s="23">
        <v>0</v>
      </c>
      <c r="L12" s="22">
        <v>0</v>
      </c>
      <c r="M12" s="22">
        <v>0</v>
      </c>
      <c r="N12" s="22">
        <f t="shared" si="1"/>
        <v>99930176</v>
      </c>
      <c r="O12" s="22">
        <f t="shared" si="2"/>
        <v>0</v>
      </c>
      <c r="P12" s="18" t="s">
        <v>79</v>
      </c>
      <c r="Q12" s="24">
        <f t="shared" si="3"/>
        <v>99930176</v>
      </c>
      <c r="R12" s="25">
        <f t="shared" si="4"/>
        <v>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f t="shared" si="5"/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6"/>
        <v>0</v>
      </c>
      <c r="AH12" s="24">
        <v>0</v>
      </c>
      <c r="AI12" s="24" t="s">
        <v>65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 t="s">
        <v>78</v>
      </c>
      <c r="D13" s="17" t="s">
        <v>78</v>
      </c>
      <c r="E13" s="19">
        <v>45630</v>
      </c>
      <c r="F13" s="20">
        <v>45653</v>
      </c>
      <c r="G13" s="21">
        <v>124286756</v>
      </c>
      <c r="H13" s="22">
        <v>0</v>
      </c>
      <c r="I13" s="22">
        <v>0</v>
      </c>
      <c r="J13" s="22">
        <v>124286756</v>
      </c>
      <c r="K13" s="23">
        <v>0</v>
      </c>
      <c r="L13" s="22">
        <v>0</v>
      </c>
      <c r="M13" s="22">
        <v>0</v>
      </c>
      <c r="N13" s="22">
        <f t="shared" si="1"/>
        <v>124286756</v>
      </c>
      <c r="O13" s="22">
        <f t="shared" si="2"/>
        <v>0</v>
      </c>
      <c r="P13" s="18" t="s">
        <v>78</v>
      </c>
      <c r="Q13" s="24">
        <f t="shared" si="3"/>
        <v>124286756</v>
      </c>
      <c r="R13" s="25">
        <f t="shared" si="4"/>
        <v>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f t="shared" si="5"/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65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 t="s">
        <v>77</v>
      </c>
      <c r="D14" s="17" t="s">
        <v>77</v>
      </c>
      <c r="E14" s="19">
        <v>45630</v>
      </c>
      <c r="F14" s="20">
        <v>45642</v>
      </c>
      <c r="G14" s="21">
        <v>206400762</v>
      </c>
      <c r="H14" s="22">
        <v>0</v>
      </c>
      <c r="I14" s="22">
        <v>0</v>
      </c>
      <c r="J14" s="22">
        <v>206400762</v>
      </c>
      <c r="K14" s="23">
        <v>0</v>
      </c>
      <c r="L14" s="22">
        <v>0</v>
      </c>
      <c r="M14" s="22">
        <v>0</v>
      </c>
      <c r="N14" s="22">
        <f t="shared" si="1"/>
        <v>206400762</v>
      </c>
      <c r="O14" s="22">
        <f t="shared" si="2"/>
        <v>0</v>
      </c>
      <c r="P14" s="18" t="s">
        <v>77</v>
      </c>
      <c r="Q14" s="24">
        <f t="shared" si="3"/>
        <v>206400762</v>
      </c>
      <c r="R14" s="25">
        <f t="shared" si="4"/>
        <v>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65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 t="s">
        <v>76</v>
      </c>
      <c r="D15" s="17" t="s">
        <v>76</v>
      </c>
      <c r="E15" s="19">
        <v>45665</v>
      </c>
      <c r="F15" s="20">
        <v>45671</v>
      </c>
      <c r="G15" s="21">
        <v>20813652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20813652</v>
      </c>
      <c r="P15" s="18" t="s">
        <v>76</v>
      </c>
      <c r="Q15" s="24">
        <f t="shared" si="3"/>
        <v>20813652</v>
      </c>
      <c r="R15" s="25">
        <f t="shared" si="4"/>
        <v>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20813652</v>
      </c>
      <c r="AH15" s="24">
        <v>0</v>
      </c>
      <c r="AI15" s="24" t="s">
        <v>63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 t="s">
        <v>75</v>
      </c>
      <c r="D16" s="17" t="s">
        <v>75</v>
      </c>
      <c r="E16" s="19">
        <v>45665</v>
      </c>
      <c r="F16" s="20">
        <v>45670</v>
      </c>
      <c r="G16" s="21">
        <v>31123513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31123513</v>
      </c>
      <c r="P16" s="18" t="s">
        <v>75</v>
      </c>
      <c r="Q16" s="24">
        <f t="shared" si="3"/>
        <v>31123513</v>
      </c>
      <c r="R16" s="25">
        <f t="shared" si="4"/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31123513</v>
      </c>
      <c r="AH16" s="24">
        <v>0</v>
      </c>
      <c r="AI16" s="24" t="s">
        <v>63</v>
      </c>
      <c r="AJ16" s="26"/>
      <c r="AK16" s="27"/>
    </row>
    <row r="17" spans="1:37" s="28" customFormat="1" ht="15">
      <c r="A17" s="17">
        <f t="shared" si="0"/>
        <v>9</v>
      </c>
      <c r="B17" s="18" t="s">
        <v>44</v>
      </c>
      <c r="C17" s="17" t="s">
        <v>74</v>
      </c>
      <c r="D17" s="17" t="s">
        <v>74</v>
      </c>
      <c r="E17" s="19">
        <v>45665</v>
      </c>
      <c r="F17" s="20">
        <v>45671</v>
      </c>
      <c r="G17" s="21">
        <v>36205680</v>
      </c>
      <c r="H17" s="22">
        <v>0</v>
      </c>
      <c r="I17" s="22">
        <v>0</v>
      </c>
      <c r="J17" s="22">
        <v>36205680</v>
      </c>
      <c r="K17" s="23">
        <v>0</v>
      </c>
      <c r="L17" s="22">
        <v>0</v>
      </c>
      <c r="M17" s="22">
        <v>0</v>
      </c>
      <c r="N17" s="22">
        <f t="shared" si="1"/>
        <v>36205680</v>
      </c>
      <c r="O17" s="22">
        <f t="shared" si="2"/>
        <v>0</v>
      </c>
      <c r="P17" s="18" t="s">
        <v>74</v>
      </c>
      <c r="Q17" s="24">
        <f t="shared" si="3"/>
        <v>36205680</v>
      </c>
      <c r="R17" s="25">
        <f t="shared" si="4"/>
        <v>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6"/>
        <v>0</v>
      </c>
      <c r="AH17" s="24">
        <v>0</v>
      </c>
      <c r="AI17" s="24" t="s">
        <v>65</v>
      </c>
      <c r="AJ17" s="26"/>
      <c r="AK17" s="27"/>
    </row>
    <row r="18" spans="1:37" s="28" customFormat="1" ht="15">
      <c r="A18" s="17">
        <f t="shared" si="0"/>
        <v>10</v>
      </c>
      <c r="B18" s="18" t="s">
        <v>44</v>
      </c>
      <c r="C18" s="17" t="s">
        <v>73</v>
      </c>
      <c r="D18" s="17" t="s">
        <v>73</v>
      </c>
      <c r="E18" s="19">
        <v>45694</v>
      </c>
      <c r="F18" s="20">
        <v>45699</v>
      </c>
      <c r="G18" s="21">
        <v>20818236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20818236</v>
      </c>
      <c r="P18" s="18" t="s">
        <v>73</v>
      </c>
      <c r="Q18" s="24">
        <f t="shared" si="3"/>
        <v>20818236</v>
      </c>
      <c r="R18" s="25">
        <f t="shared" si="4"/>
        <v>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6"/>
        <v>20818236</v>
      </c>
      <c r="AH18" s="24">
        <v>0</v>
      </c>
      <c r="AI18" s="24" t="s">
        <v>63</v>
      </c>
      <c r="AJ18" s="26"/>
      <c r="AK18" s="27"/>
    </row>
    <row r="19" spans="1:37" s="28" customFormat="1" ht="15">
      <c r="A19" s="17">
        <f t="shared" si="0"/>
        <v>11</v>
      </c>
      <c r="B19" s="18" t="s">
        <v>44</v>
      </c>
      <c r="C19" s="17" t="s">
        <v>72</v>
      </c>
      <c r="D19" s="17" t="s">
        <v>72</v>
      </c>
      <c r="E19" s="19">
        <v>45694</v>
      </c>
      <c r="F19" s="20">
        <v>45695</v>
      </c>
      <c r="G19" s="21">
        <v>29427193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29427193</v>
      </c>
      <c r="P19" s="18" t="s">
        <v>72</v>
      </c>
      <c r="Q19" s="24">
        <f t="shared" si="3"/>
        <v>29427193</v>
      </c>
      <c r="R19" s="25">
        <f t="shared" si="4"/>
        <v>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6"/>
        <v>29427193</v>
      </c>
      <c r="AH19" s="24">
        <v>0</v>
      </c>
      <c r="AI19" s="24" t="s">
        <v>63</v>
      </c>
      <c r="AJ19" s="26"/>
      <c r="AK19" s="27"/>
    </row>
    <row r="20" spans="1:37" s="28" customFormat="1" ht="15">
      <c r="A20" s="17">
        <f t="shared" si="0"/>
        <v>12</v>
      </c>
      <c r="B20" s="18" t="s">
        <v>44</v>
      </c>
      <c r="C20" s="17" t="s">
        <v>71</v>
      </c>
      <c r="D20" s="17" t="s">
        <v>71</v>
      </c>
      <c r="E20" s="19">
        <v>45694</v>
      </c>
      <c r="F20" s="20">
        <v>45701</v>
      </c>
      <c r="G20" s="21">
        <v>124383020</v>
      </c>
      <c r="H20" s="22">
        <v>0</v>
      </c>
      <c r="I20" s="22">
        <v>2695808</v>
      </c>
      <c r="J20" s="22">
        <v>98064400</v>
      </c>
      <c r="K20" s="23">
        <v>0</v>
      </c>
      <c r="L20" s="22">
        <v>0</v>
      </c>
      <c r="M20" s="22">
        <v>0</v>
      </c>
      <c r="N20" s="22">
        <f t="shared" si="1"/>
        <v>98064400</v>
      </c>
      <c r="O20" s="22">
        <f t="shared" si="2"/>
        <v>23622812</v>
      </c>
      <c r="P20" s="18" t="s">
        <v>71</v>
      </c>
      <c r="Q20" s="24">
        <f t="shared" si="3"/>
        <v>124383020</v>
      </c>
      <c r="R20" s="25">
        <f t="shared" si="4"/>
        <v>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6"/>
        <v>23622812</v>
      </c>
      <c r="AH20" s="24">
        <v>0</v>
      </c>
      <c r="AI20" s="24" t="s">
        <v>70</v>
      </c>
      <c r="AJ20" s="26"/>
      <c r="AK20" s="27"/>
    </row>
    <row r="21" spans="1:37" s="28" customFormat="1" ht="15">
      <c r="A21" s="17">
        <f t="shared" si="0"/>
        <v>13</v>
      </c>
      <c r="B21" s="18" t="s">
        <v>44</v>
      </c>
      <c r="C21" s="17" t="s">
        <v>69</v>
      </c>
      <c r="D21" s="17" t="s">
        <v>69</v>
      </c>
      <c r="E21" s="19">
        <v>45694</v>
      </c>
      <c r="F21" s="20">
        <v>45695</v>
      </c>
      <c r="G21" s="21">
        <v>210093437</v>
      </c>
      <c r="H21" s="22">
        <v>0</v>
      </c>
      <c r="I21" s="22">
        <v>0</v>
      </c>
      <c r="J21" s="22">
        <v>210093437</v>
      </c>
      <c r="K21" s="23">
        <v>0</v>
      </c>
      <c r="L21" s="22">
        <v>0</v>
      </c>
      <c r="M21" s="22">
        <v>0</v>
      </c>
      <c r="N21" s="22">
        <f t="shared" si="1"/>
        <v>210093437</v>
      </c>
      <c r="O21" s="22">
        <f t="shared" si="2"/>
        <v>0</v>
      </c>
      <c r="P21" s="18" t="s">
        <v>69</v>
      </c>
      <c r="Q21" s="24">
        <f t="shared" si="3"/>
        <v>210093437</v>
      </c>
      <c r="R21" s="25">
        <f t="shared" si="4"/>
        <v>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6"/>
        <v>0</v>
      </c>
      <c r="AH21" s="24">
        <v>0</v>
      </c>
      <c r="AI21" s="24" t="s">
        <v>65</v>
      </c>
      <c r="AJ21" s="26"/>
      <c r="AK21" s="27"/>
    </row>
    <row r="22" spans="1:37" s="28" customFormat="1" ht="15">
      <c r="A22" s="17">
        <f t="shared" si="0"/>
        <v>14</v>
      </c>
      <c r="B22" s="18" t="s">
        <v>44</v>
      </c>
      <c r="C22" s="17" t="s">
        <v>68</v>
      </c>
      <c r="D22" s="17" t="s">
        <v>68</v>
      </c>
      <c r="E22" s="19">
        <v>45722</v>
      </c>
      <c r="F22" s="20" t="s">
        <v>55</v>
      </c>
      <c r="G22" s="21">
        <v>20116120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20116120</v>
      </c>
      <c r="P22" s="18" t="s">
        <v>68</v>
      </c>
      <c r="Q22" s="24">
        <f t="shared" si="3"/>
        <v>20116120</v>
      </c>
      <c r="R22" s="25">
        <f t="shared" si="4"/>
        <v>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6"/>
        <v>20116120</v>
      </c>
      <c r="AH22" s="24">
        <v>0</v>
      </c>
      <c r="AI22" s="24" t="s">
        <v>63</v>
      </c>
      <c r="AJ22" s="26"/>
      <c r="AK22" s="27"/>
    </row>
    <row r="23" spans="1:37" s="28" customFormat="1" ht="15">
      <c r="A23" s="17">
        <f t="shared" si="0"/>
        <v>15</v>
      </c>
      <c r="B23" s="18" t="s">
        <v>44</v>
      </c>
      <c r="C23" s="17" t="s">
        <v>67</v>
      </c>
      <c r="D23" s="17" t="s">
        <v>67</v>
      </c>
      <c r="E23" s="19">
        <v>45722</v>
      </c>
      <c r="F23" s="20" t="s">
        <v>55</v>
      </c>
      <c r="G23" s="21">
        <v>27383598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27383598</v>
      </c>
      <c r="P23" s="18" t="s">
        <v>67</v>
      </c>
      <c r="Q23" s="24">
        <f t="shared" si="3"/>
        <v>27383598</v>
      </c>
      <c r="R23" s="25">
        <f t="shared" si="4"/>
        <v>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6"/>
        <v>27383598</v>
      </c>
      <c r="AH23" s="24">
        <v>0</v>
      </c>
      <c r="AI23" s="24" t="s">
        <v>63</v>
      </c>
      <c r="AJ23" s="26"/>
      <c r="AK23" s="27"/>
    </row>
    <row r="24" spans="1:37" s="28" customFormat="1" ht="15">
      <c r="A24" s="17">
        <f t="shared" si="0"/>
        <v>16</v>
      </c>
      <c r="B24" s="18" t="s">
        <v>44</v>
      </c>
      <c r="C24" s="17" t="s">
        <v>66</v>
      </c>
      <c r="D24" s="17" t="s">
        <v>66</v>
      </c>
      <c r="E24" s="19">
        <v>45722</v>
      </c>
      <c r="F24" s="20" t="s">
        <v>55</v>
      </c>
      <c r="G24" s="21">
        <v>124991928</v>
      </c>
      <c r="H24" s="22">
        <v>0</v>
      </c>
      <c r="I24" s="22">
        <v>0</v>
      </c>
      <c r="J24" s="22">
        <v>124991928</v>
      </c>
      <c r="K24" s="23">
        <v>0</v>
      </c>
      <c r="L24" s="22">
        <v>0</v>
      </c>
      <c r="M24" s="22">
        <v>0</v>
      </c>
      <c r="N24" s="22">
        <f t="shared" si="1"/>
        <v>124991928</v>
      </c>
      <c r="O24" s="22">
        <f t="shared" si="2"/>
        <v>0</v>
      </c>
      <c r="P24" s="18" t="s">
        <v>66</v>
      </c>
      <c r="Q24" s="24">
        <f t="shared" si="3"/>
        <v>124991928</v>
      </c>
      <c r="R24" s="25">
        <f t="shared" si="4"/>
        <v>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f t="shared" si="6"/>
        <v>0</v>
      </c>
      <c r="AH24" s="24">
        <v>0</v>
      </c>
      <c r="AI24" s="24" t="s">
        <v>65</v>
      </c>
      <c r="AJ24" s="26"/>
      <c r="AK24" s="27"/>
    </row>
    <row r="25" spans="1:37" s="28" customFormat="1" ht="15">
      <c r="A25" s="17">
        <f t="shared" si="0"/>
        <v>17</v>
      </c>
      <c r="B25" s="18" t="s">
        <v>44</v>
      </c>
      <c r="C25" s="17" t="s">
        <v>64</v>
      </c>
      <c r="D25" s="17" t="s">
        <v>64</v>
      </c>
      <c r="E25" s="19">
        <v>45722</v>
      </c>
      <c r="F25" s="20" t="s">
        <v>55</v>
      </c>
      <c r="G25" s="21">
        <v>212396773</v>
      </c>
      <c r="H25" s="22">
        <v>0</v>
      </c>
      <c r="I25" s="22">
        <v>0</v>
      </c>
      <c r="J25" s="22">
        <v>133171117</v>
      </c>
      <c r="K25" s="23">
        <v>0</v>
      </c>
      <c r="L25" s="22">
        <v>0</v>
      </c>
      <c r="M25" s="22">
        <v>0</v>
      </c>
      <c r="N25" s="22">
        <f t="shared" si="1"/>
        <v>133171117</v>
      </c>
      <c r="O25" s="22">
        <f t="shared" si="2"/>
        <v>79225656</v>
      </c>
      <c r="P25" s="18" t="s">
        <v>64</v>
      </c>
      <c r="Q25" s="24">
        <f t="shared" si="3"/>
        <v>212396773</v>
      </c>
      <c r="R25" s="25">
        <f t="shared" si="4"/>
        <v>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f t="shared" si="6"/>
        <v>79225656</v>
      </c>
      <c r="AH25" s="24">
        <v>0</v>
      </c>
      <c r="AI25" s="24" t="s">
        <v>63</v>
      </c>
      <c r="AJ25" s="26"/>
      <c r="AK25" s="27"/>
    </row>
    <row r="26" spans="1:37" s="28" customFormat="1" ht="15">
      <c r="A26" s="17">
        <f t="shared" si="0"/>
        <v>18</v>
      </c>
      <c r="B26" s="18"/>
      <c r="C26" s="17" t="s">
        <v>62</v>
      </c>
      <c r="D26" s="17" t="s">
        <v>62</v>
      </c>
      <c r="E26" s="19">
        <v>45782</v>
      </c>
      <c r="F26" s="20">
        <v>45719</v>
      </c>
      <c r="G26" s="21">
        <v>19905256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19905256</v>
      </c>
      <c r="P26" s="18" t="s">
        <v>62</v>
      </c>
      <c r="Q26" s="24">
        <f t="shared" si="3"/>
        <v>19905256</v>
      </c>
      <c r="R26" s="25">
        <f t="shared" si="4"/>
        <v>0</v>
      </c>
      <c r="S26" s="25">
        <v>0</v>
      </c>
      <c r="T26" s="17" t="s">
        <v>45</v>
      </c>
      <c r="U26" s="25">
        <v>19905256</v>
      </c>
      <c r="V26" s="24"/>
      <c r="W26" s="17" t="s">
        <v>45</v>
      </c>
      <c r="X26" s="25"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f t="shared" si="6"/>
        <v>0</v>
      </c>
      <c r="AH26" s="24">
        <v>0</v>
      </c>
      <c r="AI26" s="24" t="s">
        <v>53</v>
      </c>
      <c r="AJ26" s="26"/>
      <c r="AK26" s="27"/>
    </row>
    <row r="27" spans="1:37" s="28" customFormat="1" ht="15">
      <c r="A27" s="17">
        <f t="shared" si="0"/>
        <v>19</v>
      </c>
      <c r="B27" s="18"/>
      <c r="C27" s="17" t="s">
        <v>61</v>
      </c>
      <c r="D27" s="17" t="s">
        <v>61</v>
      </c>
      <c r="E27" s="19">
        <v>45782</v>
      </c>
      <c r="F27" s="20">
        <v>45799</v>
      </c>
      <c r="G27" s="21">
        <v>27591077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27591077</v>
      </c>
      <c r="P27" s="18" t="s">
        <v>61</v>
      </c>
      <c r="Q27" s="24">
        <f t="shared" si="3"/>
        <v>27591077</v>
      </c>
      <c r="R27" s="25">
        <f t="shared" si="4"/>
        <v>0</v>
      </c>
      <c r="S27" s="25">
        <v>0</v>
      </c>
      <c r="T27" s="17" t="s">
        <v>45</v>
      </c>
      <c r="U27" s="25">
        <v>27591077</v>
      </c>
      <c r="V27" s="24"/>
      <c r="W27" s="17" t="s">
        <v>45</v>
      </c>
      <c r="X27" s="25"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f t="shared" si="6"/>
        <v>0</v>
      </c>
      <c r="AH27" s="24">
        <v>0</v>
      </c>
      <c r="AI27" s="24" t="s">
        <v>53</v>
      </c>
      <c r="AJ27" s="26"/>
      <c r="AK27" s="27"/>
    </row>
    <row r="28" spans="1:37" s="28" customFormat="1" ht="15">
      <c r="A28" s="17">
        <f t="shared" si="0"/>
        <v>20</v>
      </c>
      <c r="B28" s="18" t="s">
        <v>44</v>
      </c>
      <c r="C28" s="17" t="s">
        <v>60</v>
      </c>
      <c r="D28" s="17" t="s">
        <v>60</v>
      </c>
      <c r="E28" s="19">
        <v>45782</v>
      </c>
      <c r="F28" s="20" t="s">
        <v>55</v>
      </c>
      <c r="G28" s="21">
        <v>125266968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125266968</v>
      </c>
      <c r="P28" s="18" t="s">
        <v>60</v>
      </c>
      <c r="Q28" s="24">
        <f t="shared" si="3"/>
        <v>125266968</v>
      </c>
      <c r="R28" s="25">
        <f t="shared" si="4"/>
        <v>0</v>
      </c>
      <c r="S28" s="25">
        <v>0</v>
      </c>
      <c r="T28" s="17" t="s">
        <v>45</v>
      </c>
      <c r="U28" s="25">
        <v>125266968</v>
      </c>
      <c r="V28" s="24"/>
      <c r="W28" s="17" t="s">
        <v>45</v>
      </c>
      <c r="X28" s="25"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f t="shared" si="6"/>
        <v>0</v>
      </c>
      <c r="AH28" s="24">
        <v>0</v>
      </c>
      <c r="AI28" s="24" t="s">
        <v>53</v>
      </c>
      <c r="AJ28" s="26"/>
      <c r="AK28" s="27"/>
    </row>
    <row r="29" spans="1:37" s="28" customFormat="1" ht="15">
      <c r="A29" s="17">
        <f t="shared" si="0"/>
        <v>21</v>
      </c>
      <c r="B29" s="18" t="s">
        <v>44</v>
      </c>
      <c r="C29" s="17" t="s">
        <v>59</v>
      </c>
      <c r="D29" s="17" t="s">
        <v>59</v>
      </c>
      <c r="E29" s="19">
        <v>45782</v>
      </c>
      <c r="F29" s="20">
        <v>45799</v>
      </c>
      <c r="G29" s="21">
        <v>214483534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214483534</v>
      </c>
      <c r="P29" s="18" t="s">
        <v>59</v>
      </c>
      <c r="Q29" s="24">
        <f t="shared" si="3"/>
        <v>214483534</v>
      </c>
      <c r="R29" s="25">
        <f t="shared" si="4"/>
        <v>0</v>
      </c>
      <c r="S29" s="25">
        <v>0</v>
      </c>
      <c r="T29" s="17" t="s">
        <v>45</v>
      </c>
      <c r="U29" s="25">
        <v>214483534</v>
      </c>
      <c r="V29" s="24"/>
      <c r="W29" s="17" t="s">
        <v>45</v>
      </c>
      <c r="X29" s="25"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f t="shared" si="6"/>
        <v>0</v>
      </c>
      <c r="AH29" s="24">
        <v>0</v>
      </c>
      <c r="AI29" s="24" t="s">
        <v>53</v>
      </c>
      <c r="AJ29" s="26"/>
      <c r="AK29" s="27"/>
    </row>
    <row r="30" spans="1:37" s="28" customFormat="1" ht="15">
      <c r="A30" s="17">
        <f t="shared" si="0"/>
        <v>22</v>
      </c>
      <c r="B30" s="18"/>
      <c r="C30" s="17" t="s">
        <v>58</v>
      </c>
      <c r="D30" s="17" t="s">
        <v>58</v>
      </c>
      <c r="E30" s="19">
        <v>45784</v>
      </c>
      <c r="F30" s="20" t="s">
        <v>55</v>
      </c>
      <c r="G30" s="21">
        <v>27194010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27194010</v>
      </c>
      <c r="P30" s="18" t="s">
        <v>58</v>
      </c>
      <c r="Q30" s="24">
        <f t="shared" si="3"/>
        <v>27194010</v>
      </c>
      <c r="R30" s="25">
        <f t="shared" si="4"/>
        <v>0</v>
      </c>
      <c r="S30" s="25">
        <v>0</v>
      </c>
      <c r="T30" s="17" t="s">
        <v>45</v>
      </c>
      <c r="U30" s="25">
        <v>27194010</v>
      </c>
      <c r="V30" s="24"/>
      <c r="W30" s="17" t="s">
        <v>45</v>
      </c>
      <c r="X30" s="25"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f t="shared" si="6"/>
        <v>0</v>
      </c>
      <c r="AH30" s="24">
        <v>0</v>
      </c>
      <c r="AI30" s="24" t="s">
        <v>53</v>
      </c>
      <c r="AJ30" s="26"/>
      <c r="AK30" s="27"/>
    </row>
    <row r="31" spans="1:37" s="28" customFormat="1" ht="15">
      <c r="A31" s="17">
        <f t="shared" si="0"/>
        <v>23</v>
      </c>
      <c r="B31" s="18"/>
      <c r="C31" s="17" t="s">
        <v>57</v>
      </c>
      <c r="D31" s="17" t="s">
        <v>57</v>
      </c>
      <c r="E31" s="19">
        <v>45784</v>
      </c>
      <c r="F31" s="20" t="s">
        <v>55</v>
      </c>
      <c r="G31" s="21">
        <v>19994644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19994644</v>
      </c>
      <c r="P31" s="18" t="s">
        <v>57</v>
      </c>
      <c r="Q31" s="24">
        <f t="shared" si="3"/>
        <v>19994644</v>
      </c>
      <c r="R31" s="25">
        <f t="shared" si="4"/>
        <v>0</v>
      </c>
      <c r="S31" s="25">
        <v>0</v>
      </c>
      <c r="T31" s="17" t="s">
        <v>45</v>
      </c>
      <c r="U31" s="25">
        <v>19994644</v>
      </c>
      <c r="V31" s="24"/>
      <c r="W31" s="17" t="s">
        <v>45</v>
      </c>
      <c r="X31" s="25"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f t="shared" si="6"/>
        <v>0</v>
      </c>
      <c r="AH31" s="24">
        <v>0</v>
      </c>
      <c r="AI31" s="24" t="s">
        <v>53</v>
      </c>
      <c r="AJ31" s="26"/>
      <c r="AK31" s="27"/>
    </row>
    <row r="32" spans="1:37" s="28" customFormat="1" ht="15">
      <c r="A32" s="17">
        <f t="shared" si="0"/>
        <v>24</v>
      </c>
      <c r="B32" s="18" t="s">
        <v>44</v>
      </c>
      <c r="C32" s="17" t="s">
        <v>56</v>
      </c>
      <c r="D32" s="17" t="s">
        <v>56</v>
      </c>
      <c r="E32" s="19">
        <v>45784</v>
      </c>
      <c r="F32" s="20" t="s">
        <v>55</v>
      </c>
      <c r="G32" s="21">
        <v>124032344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124032344</v>
      </c>
      <c r="P32" s="18" t="s">
        <v>56</v>
      </c>
      <c r="Q32" s="24">
        <f t="shared" si="3"/>
        <v>124032344</v>
      </c>
      <c r="R32" s="25">
        <f t="shared" si="4"/>
        <v>0</v>
      </c>
      <c r="S32" s="25">
        <v>0</v>
      </c>
      <c r="T32" s="17" t="s">
        <v>45</v>
      </c>
      <c r="U32" s="25">
        <v>124032344</v>
      </c>
      <c r="V32" s="24"/>
      <c r="W32" s="17" t="s">
        <v>45</v>
      </c>
      <c r="X32" s="25"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f t="shared" si="6"/>
        <v>0</v>
      </c>
      <c r="AH32" s="24">
        <v>0</v>
      </c>
      <c r="AI32" s="24" t="s">
        <v>53</v>
      </c>
      <c r="AJ32" s="26"/>
      <c r="AK32" s="27"/>
    </row>
    <row r="33" spans="1:37" s="28" customFormat="1" ht="15">
      <c r="A33" s="17">
        <f t="shared" si="0"/>
        <v>25</v>
      </c>
      <c r="B33" s="18" t="s">
        <v>44</v>
      </c>
      <c r="C33" s="17" t="s">
        <v>54</v>
      </c>
      <c r="D33" s="17" t="s">
        <v>54</v>
      </c>
      <c r="E33" s="19">
        <v>45784</v>
      </c>
      <c r="F33" s="20" t="s">
        <v>55</v>
      </c>
      <c r="G33" s="21">
        <v>207783935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207783935</v>
      </c>
      <c r="P33" s="18" t="s">
        <v>54</v>
      </c>
      <c r="Q33" s="24">
        <f t="shared" si="3"/>
        <v>207783935</v>
      </c>
      <c r="R33" s="25">
        <f t="shared" si="4"/>
        <v>0</v>
      </c>
      <c r="S33" s="25">
        <v>0</v>
      </c>
      <c r="T33" s="17" t="s">
        <v>45</v>
      </c>
      <c r="U33" s="25">
        <v>207783935</v>
      </c>
      <c r="V33" s="24"/>
      <c r="W33" s="17" t="s">
        <v>45</v>
      </c>
      <c r="X33" s="25"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f t="shared" si="6"/>
        <v>0</v>
      </c>
      <c r="AH33" s="24">
        <v>0</v>
      </c>
      <c r="AI33" s="24" t="s">
        <v>53</v>
      </c>
      <c r="AJ33" s="26"/>
      <c r="AK33" s="27"/>
    </row>
    <row r="34" spans="1:34" ht="15">
      <c r="A34" s="43" t="s">
        <v>46</v>
      </c>
      <c r="B34" s="43"/>
      <c r="C34" s="43"/>
      <c r="D34" s="43"/>
      <c r="E34" s="43"/>
      <c r="F34" s="43"/>
      <c r="G34" s="29">
        <f t="shared" si="7" ref="G34:O34">SUM(G9:G33)</f>
        <v>2.082367083E9</v>
      </c>
      <c r="H34" s="29">
        <f t="shared" si="7"/>
        <v>0</v>
      </c>
      <c r="I34" s="29">
        <f t="shared" si="7"/>
        <v>26249246</v>
      </c>
      <c r="J34" s="29">
        <f t="shared" si="7"/>
        <v>1.037335289E9</v>
      </c>
      <c r="K34" s="29">
        <f t="shared" si="7"/>
        <v>0</v>
      </c>
      <c r="L34" s="29">
        <f t="shared" si="7"/>
        <v>0</v>
      </c>
      <c r="M34" s="29">
        <f t="shared" si="7"/>
        <v>0</v>
      </c>
      <c r="N34" s="29">
        <f t="shared" si="7"/>
        <v>1.037335289E9</v>
      </c>
      <c r="O34" s="29">
        <f t="shared" si="7"/>
        <v>1.018782548E9</v>
      </c>
      <c r="P34" s="29"/>
      <c r="Q34" s="29">
        <f>SUM(Q9:Q33)</f>
        <v>2.082367083E9</v>
      </c>
      <c r="R34" s="29">
        <f>SUM(R9:R33)</f>
        <v>0</v>
      </c>
      <c r="S34" s="29">
        <f>SUM(S9:S33)</f>
        <v>0</v>
      </c>
      <c r="T34" s="30"/>
      <c r="U34" s="29">
        <f>SUM(U9:U33)</f>
        <v>7.66251768E8</v>
      </c>
      <c r="V34" s="30"/>
      <c r="W34" s="30"/>
      <c r="X34" s="29">
        <f>SUM(X9:X33)</f>
        <v>0</v>
      </c>
      <c r="Y34" s="30"/>
      <c r="Z34" s="29">
        <f t="shared" si="8" ref="Z34:AG34">SUM(Z9:Z33)</f>
        <v>0</v>
      </c>
      <c r="AA34" s="29">
        <f t="shared" si="8"/>
        <v>0</v>
      </c>
      <c r="AB34" s="29">
        <f t="shared" si="8"/>
        <v>0</v>
      </c>
      <c r="AC34" s="29">
        <f t="shared" si="8"/>
        <v>0</v>
      </c>
      <c r="AD34" s="29">
        <f t="shared" si="8"/>
        <v>0</v>
      </c>
      <c r="AE34" s="29">
        <f t="shared" si="8"/>
        <v>0</v>
      </c>
      <c r="AF34" s="29">
        <f t="shared" si="8"/>
        <v>0</v>
      </c>
      <c r="AG34" s="29">
        <f t="shared" si="8"/>
        <v>252530780</v>
      </c>
      <c r="AH34" s="31"/>
    </row>
    <row r="37" spans="2:5" ht="15">
      <c r="B37" s="32" t="s">
        <v>47</v>
      </c>
      <c r="C37" s="33"/>
      <c r="D37" s="34"/>
      <c r="E37" s="33"/>
    </row>
    <row r="38" spans="2:5" ht="15">
      <c r="B38" s="33"/>
      <c r="C38" s="34"/>
      <c r="D38" s="33"/>
      <c r="E38" s="33"/>
    </row>
    <row r="39" spans="2:5" ht="15">
      <c r="B39" s="32" t="s">
        <v>48</v>
      </c>
      <c r="C39" s="33"/>
      <c r="D39" s="35" t="s">
        <v>52</v>
      </c>
      <c r="E39" s="33"/>
    </row>
    <row r="40" spans="2:5" ht="15">
      <c r="B40" s="32" t="s">
        <v>49</v>
      </c>
      <c r="C40" s="33"/>
      <c r="D40" s="36">
        <f>+E5</f>
        <v>45821</v>
      </c>
      <c r="E40" s="33"/>
    </row>
    <row r="42" spans="2:4" ht="15">
      <c r="B42" s="32" t="s">
        <v>50</v>
      </c>
      <c r="D42" t="s">
        <v>51</v>
      </c>
    </row>
  </sheetData>
  <autoFilter ref="A8:AK8"/>
  <mergeCells count="3">
    <mergeCell ref="A7:O7"/>
    <mergeCell ref="P7:AG7"/>
    <mergeCell ref="A34:F34"/>
  </mergeCells>
  <dataValidations count="2">
    <dataValidation type="custom" allowBlank="1" showInputMessage="1" showErrorMessage="1" sqref="F9:F33 L9:O33 Q9:Q33 X9:X33 Z9:Z33 AE9:AE33 AG9:AG33 AI9:AI33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2025-07-03T21:03:56Z</dcterms:created>
  <dcterms:modified xsi:type="dcterms:W3CDTF">2025-07-21T14:38:04Z</dcterms:modified>
  <cp:category/>
</cp:coreProperties>
</file>