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persons/person.xml" ContentType="application/vnd.ms-excel.person+xml"/>
  <Override PartName="/docProps/app.xml" ContentType="application/vnd.openxmlformats-officedocument.extended-properties+xml"/>
  <Override PartName="/docProps/core.xml" ContentType="application/vnd.openxmlformats-package.core-properties+xml"/>
  <Default Extension="png" ContentType="image/png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threadedComments/threadedComments1.xml" ContentType="application/vnd.ms-excel.threadedcomments+xml"/>
  <Default Extension="vml" ContentType="application/vnd.openxmlformats-officedocument.vmlDrawing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9116"/>
  <workbookPr/>
  <mc:AlternateContent xmlns:mc="http://schemas.openxmlformats.org/markup-compatibility/2006">
    <mc:Choice Requires="x15">
      <x15ac:absPath xmlns:x15ac="http://schemas.microsoft.com/office/spreadsheetml/2010/11/ac" url="D:\lmatute\OneDrive - Mutual Ser E.P.S\1. ACTUALIZADO 02 DIC- EQUIPO LUISA MATUTE\PROCESO CONCILIACION\CUNDINAMARCA\CLINICA NEUROREHABILITAR LTDA\JUNIO 2025\"/>
    </mc:Choice>
  </mc:AlternateContent>
  <bookViews>
    <workbookView xWindow="-120" yWindow="-120" windowWidth="29040" windowHeight="15720" activeTab="0"/>
  </bookViews>
  <sheets>
    <sheet name="FORMATO AIFT010" sheetId="1" r:id="rId4"/>
  </sheets>
  <definedNames>
    <definedName name="_xlnm._FilterDatabase" localSheetId="0" hidden="1">'FORMATO AIFT010'!$A$8:$AK$29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tc={3B91D5D6-F73A-432A-AAFB-BB0E84775000}</author>
    <author>tc={35505DCE-CF69-4BE1-A0F7-02F95A9498C2}</author>
    <author>tc={EC75E277-3C7D-4E0E-ABC2-3BD972DA1C80}</author>
    <author>tc={64E473B5-DCEF-45A7-BAF6-BDD2D632F86A}</author>
    <author>tc={E84E9758-0515-44C3-97AA-BDEABE0D8D56}</author>
    <author>tc={1B138BE4-2AAE-4980-97A2-AB6B4DC3C386}</author>
  </authors>
  <commentList>
    <comment ref="J8" authorId="0" shapeId="0" xr:uid="{3B91D5D6-F73A-432A-AAFB-BB0E84775000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  </r>
      </text>
    </comment>
    <comment ref="K8" authorId="1" shapeId="0" xr:uid="{35505DCE-CF69-4BE1-A0F7-02F95A9498C2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  </r>
      </text>
    </comment>
    <comment ref="R8" authorId="2" shapeId="0" xr:uid="{EC75E277-3C7D-4E0E-ABC2-3BD972DA1C80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  </r>
      </text>
    </comment>
    <comment ref="X8" authorId="3" shapeId="0" xr:uid="{64E473B5-DCEF-45A7-BAF6-BDD2D632F86A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  </r>
      </text>
    </comment>
    <comment ref="AC8" authorId="4" shapeId="0" xr:uid="{E84E9758-0515-44C3-97AA-BDEABE0D8D56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  </r>
      </text>
    </comment>
    <comment ref="AE8" authorId="5" shapeId="0" xr:uid="{1B138BE4-2AAE-4980-97A2-AB6B4DC3C386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  </r>
      </text>
    </comment>
  </commentList>
</comments>
</file>

<file path=xl/sharedStrings.xml><?xml version="1.0" encoding="utf-8"?>
<sst xmlns="http://schemas.openxmlformats.org/spreadsheetml/2006/main" count="157" uniqueCount="57">
  <si>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</si>
  <si>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</si>
  <si>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</si>
  <si>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</si>
  <si>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</si>
  <si>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</si>
  <si>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</si>
  <si>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</si>
  <si>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</si>
  <si>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</si>
  <si>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</si>
  <si>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</si>
  <si>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</si>
  <si>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</si>
  <si>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</si>
  <si>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</si>
  <si>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</si>
  <si>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</si>
  <si>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</si>
  <si>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</si>
  <si>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</si>
  <si>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</si>
  <si>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</si>
  <si>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</si>
  <si>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</si>
  <si>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</si>
  <si>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</si>
  <si>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</si>
  <si>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</si>
  <si>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</si>
  <si>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</si>
  <si>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</si>
  <si>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</si>
  <si>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</si>
  <si>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</si>
  <si>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</si>
  <si>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</si>
  <si>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</si>
  <si>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</si>
  <si>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</si>
  <si>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</si>
  <si>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</si>
  <si>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</si>
  <si>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</si>
  <si>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</si>
  <si>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</si>
  <si>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</si>
  <si>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</si>
  <si>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</si>
  <si>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</si>
  <si>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</si>
  <si>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ANDREA RIAÑO</t>
  </si>
  <si>
    <t>LUISA MATUTE ROMERO</t>
  </si>
  <si>
    <t>NO RADICADA</t>
  </si>
  <si>
    <t>EN REVISION</t>
  </si>
  <si>
    <t>CANCELADA</t>
  </si>
  <si>
    <t>CLINICA NEUROREHABILITAR LTDA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</si>
</sst>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8">
    <font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11"/>
      <color theme="1"/>
      <name val="Aptos Narrow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7998476028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800086021423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medium">
        <color auto="1"/>
      </left>
      <right/>
      <top style="medium">
        <color auto="1"/>
      </top>
      <bottom style="medium">
        <color auto="1"/>
      </bottom>
    </border>
    <border>
      <left/>
      <right/>
      <top style="medium">
        <color auto="1"/>
      </top>
      <bottom style="medium">
        <color auto="1"/>
      </bottom>
    </border>
    <border>
      <left/>
      <right style="medium">
        <color auto="1"/>
      </right>
      <top style="medium">
        <color auto="1"/>
      </top>
      <bottom style="medium">
        <color auto="1"/>
      </bottom>
    </border>
  </borders>
  <cellStyleXfs count="23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6" fontId="0" fillId="0" borderId="0" applyFont="0" applyFill="0" applyBorder="0" applyAlignment="0" applyProtection="0"/>
    <xf numFmtId="0" fontId="1" fillId="0" borderId="0">
      <alignment/>
      <protection/>
    </xf>
    <xf numFmtId="0" fontId="6" fillId="0" borderId="0">
      <alignment/>
      <protection/>
    </xf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3" fillId="2" borderId="1" xfId="21" applyFont="1" applyFill="1" applyBorder="1" applyAlignment="1">
      <alignment horizontal="center" vertical="center" wrapText="1"/>
      <protection/>
    </xf>
    <xf numFmtId="3" fontId="3" fillId="2" borderId="1" xfId="20" applyNumberFormat="1" applyFont="1" applyFill="1" applyBorder="1" applyAlignment="1">
      <alignment horizontal="center" vertical="center" wrapText="1"/>
    </xf>
    <xf numFmtId="14" fontId="3" fillId="2" borderId="1" xfId="21" applyNumberFormat="1" applyFont="1" applyFill="1" applyBorder="1" applyAlignment="1">
      <alignment horizontal="center" vertical="center" wrapText="1"/>
      <protection/>
    </xf>
    <xf numFmtId="164" fontId="3" fillId="2" borderId="1" xfId="20" applyNumberFormat="1" applyFont="1" applyFill="1" applyBorder="1" applyAlignment="1">
      <alignment horizontal="center" vertical="center" wrapText="1"/>
    </xf>
    <xf numFmtId="165" fontId="3" fillId="2" borderId="1" xfId="21" applyNumberFormat="1" applyFont="1" applyFill="1" applyBorder="1" applyAlignment="1">
      <alignment horizontal="center" vertical="center" wrapText="1"/>
      <protection/>
    </xf>
    <xf numFmtId="165" fontId="3" fillId="2" borderId="1" xfId="20" applyNumberFormat="1" applyFont="1" applyFill="1" applyBorder="1" applyAlignment="1">
      <alignment horizontal="center" vertical="center" wrapText="1"/>
    </xf>
    <xf numFmtId="165" fontId="3" fillId="3" borderId="1" xfId="20" applyNumberFormat="1" applyFont="1" applyFill="1" applyBorder="1" applyAlignment="1">
      <alignment horizontal="center" vertical="center" wrapText="1"/>
    </xf>
    <xf numFmtId="0" fontId="3" fillId="4" borderId="1" xfId="21" applyFont="1" applyFill="1" applyBorder="1" applyAlignment="1">
      <alignment horizontal="center" vertical="center" wrapText="1"/>
      <protection/>
    </xf>
    <xf numFmtId="3" fontId="3" fillId="4" borderId="1" xfId="21" applyNumberFormat="1" applyFont="1" applyFill="1" applyBorder="1" applyAlignment="1">
      <alignment horizontal="center" vertical="center" wrapText="1"/>
      <protection/>
    </xf>
    <xf numFmtId="3" fontId="3" fillId="4" borderId="1" xfId="20" applyNumberFormat="1" applyFont="1" applyFill="1" applyBorder="1" applyAlignment="1">
      <alignment horizontal="center" vertical="center" wrapText="1"/>
    </xf>
    <xf numFmtId="3" fontId="3" fillId="4" borderId="2" xfId="20" applyNumberFormat="1" applyFont="1" applyFill="1" applyBorder="1" applyAlignment="1">
      <alignment horizontal="center" vertical="center" wrapText="1"/>
    </xf>
    <xf numFmtId="166" fontId="3" fillId="4" borderId="2" xfId="2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14" fontId="4" fillId="0" borderId="2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5" fontId="4" fillId="0" borderId="2" xfId="0" applyNumberFormat="1" applyFont="1" applyBorder="1"/>
    <xf numFmtId="165" fontId="4" fillId="0" borderId="2" xfId="20" applyNumberFormat="1" applyFont="1" applyFill="1" applyBorder="1"/>
    <xf numFmtId="165" fontId="5" fillId="0" borderId="2" xfId="0" applyNumberFormat="1" applyFont="1" applyBorder="1"/>
    <xf numFmtId="3" fontId="4" fillId="0" borderId="2" xfId="0" applyNumberFormat="1" applyFont="1" applyBorder="1"/>
    <xf numFmtId="3" fontId="4" fillId="0" borderId="2" xfId="20" applyNumberFormat="1" applyFont="1" applyFill="1" applyBorder="1"/>
    <xf numFmtId="0" fontId="5" fillId="0" borderId="2" xfId="0" applyFont="1" applyBorder="1"/>
    <xf numFmtId="3" fontId="5" fillId="0" borderId="0" xfId="0" applyNumberFormat="1" applyFont="1"/>
    <xf numFmtId="0" fontId="5" fillId="0" borderId="0" xfId="0" applyFont="1"/>
    <xf numFmtId="165" fontId="0" fillId="0" borderId="1" xfId="0" applyNumberFormat="1" applyBorder="1"/>
    <xf numFmtId="0" fontId="0" fillId="0" borderId="1" xfId="0" applyBorder="1"/>
    <xf numFmtId="3" fontId="0" fillId="0" borderId="1" xfId="0" applyNumberFormat="1" applyBorder="1"/>
    <xf numFmtId="0" fontId="7" fillId="0" borderId="0" xfId="22" applyFont="1">
      <alignment/>
      <protection/>
    </xf>
    <xf numFmtId="0" fontId="6" fillId="0" borderId="0" xfId="22">
      <alignment/>
      <protection/>
    </xf>
    <xf numFmtId="0" fontId="7" fillId="0" borderId="0" xfId="22" applyFont="1" applyProtection="1">
      <alignment/>
      <protection locked="0"/>
    </xf>
    <xf numFmtId="0" fontId="6" fillId="0" borderId="0" xfId="22" applyAlignment="1" applyProtection="1">
      <alignment horizontal="left"/>
      <protection locked="0"/>
    </xf>
    <xf numFmtId="14" fontId="6" fillId="0" borderId="0" xfId="22" applyNumberFormat="1" applyAlignment="1" applyProtection="1">
      <alignment horizontal="left"/>
      <protection locked="0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9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Millares" xfId="20" builtinId="3"/>
    <cellStyle name="Normal 2 2" xfId="21"/>
    <cellStyle name="Normal 4" xfId="2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microsoft.com/office/2017/10/relationships/person" Target="persons/person.xml" /><Relationship Id="rId3" Type="http://schemas.openxmlformats.org/officeDocument/2006/relationships/styles" Target="styles.xml" /><Relationship Id="rId4" Type="http://schemas.openxmlformats.org/officeDocument/2006/relationships/worksheet" Target="worksheets/sheet1.xml" /><Relationship Id="rId5" Type="http://schemas.openxmlformats.org/officeDocument/2006/relationships/sharedStrings" Target="sharedStrings.xml" /><Relationship Id="rId6" Type="http://schemas.openxmlformats.org/officeDocument/2006/relationships/calcChain" Target="calcChain.xml" /></Relationships>
</file>

<file path=xl/drawings/_rels/vmlDrawing2.v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Relationship Id="rId3" Type="http://schemas.openxmlformats.org/officeDocument/2006/relationships/image" Target="../media/image3.png" 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DB03FA1B-AD0E-42C5-8599-49CC452417C4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s1.xml><?xml version="1.0" encoding="utf-8"?>
<ThreadedComments xmlns="http://schemas.microsoft.com/office/spreadsheetml/2018/threadedcomments" xmlns:x="http://schemas.openxmlformats.org/spreadsheetml/2006/main">
  <threadedComment ref="J8" dT="2020-08-04T16:21:48" personId="{DB03FA1B-AD0E-42C5-8599-49CC452417C4}" id="{3B91D5D6-F73A-432A-AAFB-BB0E84775000}">
    <text>SUAMTORIA DE GIRO DIRECTO Y ESFUERZO PROPIO</text>
  </threadedComment>
  <threadedComment ref="K8" dT="2020-08-04T16:00:44" personId="{DB03FA1B-AD0E-42C5-8599-49CC452417C4}" id="{35505DCE-CF69-4BE1-A0F7-02F95A9498C2}">
    <text>SUMATORIA DE PAGOS (DESCUENTOS ,TESORERIA,EMBARGOS)</text>
  </threadedComment>
  <threadedComment ref="R8" dT="2020-08-04T15:59:07" personId="{DB03FA1B-AD0E-42C5-8599-49CC452417C4}" id="{EC75E277-3C7D-4E0E-ABC2-3BD972DA1C80}">
    <text>SUMATORIA DE VALORES (PRESCRITAS SALDO DE FACTURAS DE CONTRATO LIQUIDADOS Y OTROS CONCEPTOS (N/A NO RADICADAS)</text>
  </threadedComment>
  <threadedComment ref="X8" dT="2020-08-04T15:55:33" personId="{DB03FA1B-AD0E-42C5-8599-49CC452417C4}" id="{64E473B5-DCEF-45A7-BAF6-BDD2D632F86A}">
    <text>SUMATORIA DE LOS VALORES DE GLOSAS LEGALIZADAS Y GLOSAS POR CONCILIAR</text>
  </threadedComment>
  <threadedComment ref="AC8" dT="2020-08-04T15:56:24" personId="{DB03FA1B-AD0E-42C5-8599-49CC452417C4}" id="{E84E9758-0515-44C3-97AA-BDEABE0D8D56}">
    <text>VALRO INDIVIDUAL DE LA GLOSAS LEGALIZADA</text>
  </threadedComment>
  <threadedComment ref="AE8" dT="2020-08-04T15:56:04" personId="{DB03FA1B-AD0E-42C5-8599-49CC452417C4}" id="{1B138BE4-2AAE-4980-97A2-AB6B4DC3C386}">
    <text>VALOR INDIVIDUAL DE LA GLOSAS POR COMCILIAR</text>
  </threadedComment>
</ThreadedComments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comments" Target="../comments1.xml" /><Relationship Id="rId2" Type="http://schemas.microsoft.com/office/2017/10/relationships/threadedComment" Target="../threadedComments/threadedComments1.xml" /><Relationship Id="rId3" Type="http://schemas.openxmlformats.org/officeDocument/2006/relationships/vmlDrawing" Target="../drawings/vmlDrawing1.vml" /><Relationship Id="rId4" Type="http://schemas.openxmlformats.org/officeDocument/2006/relationships/vmlDrawing" Target="../drawings/vmlDrawing2.vml" /><Relationship Id="rId5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EDFA8DDC-3846-45AB-BF1A-E08E48B1AEE6}">
  <dimension ref="A1:AK38"/>
  <sheetViews>
    <sheetView tabSelected="1" workbookViewId="0" topLeftCell="A16">
      <selection pane="topLeft" activeCell="A30" sqref="A30:XFD30"/>
    </sheetView>
  </sheetViews>
  <sheetFormatPr defaultColWidth="11.425" defaultRowHeight="15"/>
  <cols>
    <col min="1" max="1" width="8" customWidth="1"/>
    <col min="2" max="2" width="9.75" customWidth="1"/>
    <col min="3" max="3" width="13.25" customWidth="1"/>
    <col min="4" max="4" width="10.75" customWidth="1"/>
    <col min="5" max="5" width="16" customWidth="1"/>
    <col min="6" max="6" width="10.75" style="2" customWidth="1"/>
    <col min="7" max="7" width="19.625" style="3" customWidth="1"/>
    <col min="8" max="8" width="20.125" style="3" bestFit="1" customWidth="1"/>
    <col min="9" max="9" width="12.75" style="3" customWidth="1"/>
    <col min="10" max="10" width="18.625" style="3" customWidth="1"/>
    <col min="11" max="11" width="23.625" style="3" customWidth="1"/>
    <col min="12" max="12" width="13.875" style="3" bestFit="1" customWidth="1"/>
    <col min="13" max="13" width="15.25" style="3" bestFit="1" customWidth="1"/>
    <col min="14" max="14" width="14.75" style="3" customWidth="1"/>
    <col min="15" max="15" width="19.25" style="3" customWidth="1"/>
    <col min="16" max="16" width="15.25" bestFit="1" customWidth="1"/>
    <col min="17" max="17" width="18.75" customWidth="1"/>
    <col min="18" max="18" width="18.625" bestFit="1" customWidth="1"/>
    <col min="19" max="19" width="12.375" customWidth="1"/>
    <col min="20" max="20" width="12" bestFit="1" customWidth="1"/>
    <col min="21" max="21" width="16.25" bestFit="1" customWidth="1"/>
    <col min="22" max="22" width="9.875" bestFit="1" customWidth="1"/>
    <col min="23" max="23" width="10.25" bestFit="1" customWidth="1"/>
    <col min="24" max="24" width="15.25" bestFit="1" customWidth="1"/>
    <col min="25" max="25" width="10.125" bestFit="1" customWidth="1"/>
    <col min="26" max="26" width="15.25" bestFit="1" customWidth="1"/>
    <col min="27" max="27" width="9.25" bestFit="1" customWidth="1"/>
    <col min="28" max="28" width="14.25" customWidth="1"/>
    <col min="29" max="29" width="14.125" customWidth="1"/>
    <col min="30" max="30" width="11.875" bestFit="1" customWidth="1"/>
    <col min="31" max="31" width="15.25" bestFit="1" customWidth="1"/>
    <col min="32" max="32" width="14.625" customWidth="1"/>
    <col min="33" max="33" width="18.75" bestFit="1" customWidth="1"/>
    <col min="34" max="34" width="13.75" customWidth="1"/>
    <col min="35" max="35" width="18.25" customWidth="1"/>
    <col min="36" max="36" width="20.375" customWidth="1"/>
  </cols>
  <sheetData>
    <row r="1" spans="1:1" ht="15">
      <c r="A1" s="1" t="s">
        <v>0</v>
      </c>
    </row>
    <row r="2" spans="1:2" ht="15">
      <c r="A2" s="1" t="s">
        <v>1</v>
      </c>
      <c r="B2" t="s">
        <v>2</v>
      </c>
    </row>
    <row r="3" spans="1:2" ht="15">
      <c r="A3" s="1" t="s">
        <v>3</v>
      </c>
      <c r="B3" t="s">
        <v>56</v>
      </c>
    </row>
    <row r="4" spans="1:5" ht="15">
      <c r="A4" s="1" t="s">
        <v>4</v>
      </c>
      <c r="E4" s="4">
        <v>45808</v>
      </c>
    </row>
    <row r="5" spans="1:5" ht="15">
      <c r="A5" s="1" t="s">
        <v>5</v>
      </c>
      <c r="E5" s="4">
        <v>45819</v>
      </c>
    </row>
    <row r="6" ht="15.75" thickBot="1"/>
    <row r="7" spans="1:33" ht="15.75" thickBot="1">
      <c r="A7" s="37" t="s">
        <v>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7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6" ht="49.9" customHeight="1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 ht="15">
      <c r="A9" s="17">
        <v>1</v>
      </c>
      <c r="B9" s="18" t="s">
        <v>44</v>
      </c>
      <c r="C9" s="17">
        <v>100237</v>
      </c>
      <c r="D9" s="17">
        <v>100237</v>
      </c>
      <c r="E9" s="19">
        <v>45525</v>
      </c>
      <c r="F9" s="20">
        <v>45574</v>
      </c>
      <c r="G9" s="21">
        <v>310823</v>
      </c>
      <c r="H9" s="22">
        <v>0</v>
      </c>
      <c r="I9" s="22">
        <v>0</v>
      </c>
      <c r="J9" s="22">
        <v>0</v>
      </c>
      <c r="K9" s="23">
        <v>310823</v>
      </c>
      <c r="L9" s="22">
        <v>0</v>
      </c>
      <c r="M9" s="22">
        <v>0</v>
      </c>
      <c r="N9" s="22">
        <f>+SUM(J9:M9)</f>
        <v>310823</v>
      </c>
      <c r="O9" s="22">
        <f>+G9-I9-N9</f>
        <v>0</v>
      </c>
      <c r="P9" s="18">
        <v>100237</v>
      </c>
      <c r="Q9" s="24">
        <f>+IF(P9&gt;0,G9,0)</f>
        <v>310823</v>
      </c>
      <c r="R9" s="25">
        <f>IF(P9=0,G9,0)</f>
        <v>0</v>
      </c>
      <c r="S9" s="25">
        <v>0</v>
      </c>
      <c r="T9" s="17" t="s">
        <v>45</v>
      </c>
      <c r="U9" s="25">
        <v>0</v>
      </c>
      <c r="V9" s="24"/>
      <c r="W9" s="17" t="s">
        <v>45</v>
      </c>
      <c r="X9" s="25">
        <v>0</v>
      </c>
      <c r="Y9" s="17" t="s">
        <v>45</v>
      </c>
      <c r="Z9" s="25">
        <f>+X9-AE9+IF(X9-AE9&lt;-1,-X9+AE9,0)</f>
        <v>0</v>
      </c>
      <c r="AA9" s="25"/>
      <c r="AB9" s="25">
        <v>0</v>
      </c>
      <c r="AC9" s="25">
        <v>0</v>
      </c>
      <c r="AD9" s="24"/>
      <c r="AE9" s="24">
        <v>0</v>
      </c>
      <c r="AF9" s="24">
        <v>0</v>
      </c>
      <c r="AG9" s="24">
        <f>+G9-I9-N9-R9-Z9-AC9-AE9-S9-U9</f>
        <v>0</v>
      </c>
      <c r="AH9" s="24">
        <v>0</v>
      </c>
      <c r="AI9" s="24" t="s">
        <v>55</v>
      </c>
      <c r="AJ9" s="26"/>
      <c r="AK9" s="27"/>
    </row>
    <row r="10" spans="1:37" s="28" customFormat="1" ht="15">
      <c r="A10" s="17">
        <f>+A9+1</f>
        <v>2</v>
      </c>
      <c r="B10" s="18" t="s">
        <v>44</v>
      </c>
      <c r="C10" s="17">
        <v>109084</v>
      </c>
      <c r="D10" s="17">
        <v>109084</v>
      </c>
      <c r="E10" s="19">
        <v>45634</v>
      </c>
      <c r="F10" s="20">
        <v>45652</v>
      </c>
      <c r="G10" s="21">
        <v>2982539</v>
      </c>
      <c r="H10" s="22">
        <v>0</v>
      </c>
      <c r="I10" s="22">
        <v>0</v>
      </c>
      <c r="J10" s="22">
        <v>0</v>
      </c>
      <c r="K10" s="23">
        <v>2982539</v>
      </c>
      <c r="L10" s="22">
        <v>0</v>
      </c>
      <c r="M10" s="22">
        <v>0</v>
      </c>
      <c r="N10" s="22">
        <f>+SUM(J10:M10)</f>
        <v>2982539</v>
      </c>
      <c r="O10" s="22">
        <f>+G10-I10-N10</f>
        <v>0</v>
      </c>
      <c r="P10" s="18">
        <v>109084</v>
      </c>
      <c r="Q10" s="24">
        <f>+IF(P10&gt;0,G10,0)</f>
        <v>2982539</v>
      </c>
      <c r="R10" s="25">
        <f>IF(P10=0,G10,0)</f>
        <v>0</v>
      </c>
      <c r="S10" s="25">
        <v>0</v>
      </c>
      <c r="T10" s="17" t="s">
        <v>45</v>
      </c>
      <c r="U10" s="25">
        <v>0</v>
      </c>
      <c r="V10" s="24"/>
      <c r="W10" s="17" t="s">
        <v>45</v>
      </c>
      <c r="X10" s="25">
        <v>0</v>
      </c>
      <c r="Y10" s="17" t="s">
        <v>45</v>
      </c>
      <c r="Z10" s="25">
        <f>+X10-AE10+IF(X10-AE10&lt;-1,-X10+AE10,0)</f>
        <v>0</v>
      </c>
      <c r="AA10" s="25"/>
      <c r="AB10" s="25">
        <v>0</v>
      </c>
      <c r="AC10" s="25">
        <v>0</v>
      </c>
      <c r="AD10" s="24"/>
      <c r="AE10" s="24">
        <v>0</v>
      </c>
      <c r="AF10" s="24">
        <v>0</v>
      </c>
      <c r="AG10" s="24">
        <f>+G10-I10-N10-R10-Z10-AC10-AE10-S10-U10</f>
        <v>0</v>
      </c>
      <c r="AH10" s="24">
        <v>0</v>
      </c>
      <c r="AI10" s="24" t="s">
        <v>55</v>
      </c>
      <c r="AJ10" s="26"/>
      <c r="AK10" s="27"/>
    </row>
    <row r="11" spans="1:37" s="28" customFormat="1" ht="15">
      <c r="A11" s="17">
        <f t="shared" si="0" ref="A11:A29">+A10+1</f>
        <v>3</v>
      </c>
      <c r="B11" s="18" t="s">
        <v>44</v>
      </c>
      <c r="C11" s="17">
        <v>109085</v>
      </c>
      <c r="D11" s="17">
        <v>109085</v>
      </c>
      <c r="E11" s="19">
        <v>45634</v>
      </c>
      <c r="F11" s="20">
        <v>45637</v>
      </c>
      <c r="G11" s="21">
        <v>7793112</v>
      </c>
      <c r="H11" s="22">
        <v>0</v>
      </c>
      <c r="I11" s="22">
        <v>0</v>
      </c>
      <c r="J11" s="22">
        <v>0</v>
      </c>
      <c r="K11" s="23">
        <v>7793112</v>
      </c>
      <c r="L11" s="22">
        <v>0</v>
      </c>
      <c r="M11" s="22">
        <v>0</v>
      </c>
      <c r="N11" s="22">
        <f t="shared" si="1" ref="N11:N29">+SUM(J11:M11)</f>
        <v>7793112</v>
      </c>
      <c r="O11" s="22">
        <f t="shared" si="2" ref="O11:O29">+G11-I11-N11</f>
        <v>0</v>
      </c>
      <c r="P11" s="18">
        <v>109085</v>
      </c>
      <c r="Q11" s="24">
        <f t="shared" si="3" ref="Q11:Q29">+IF(P11&gt;0,G11,0)</f>
        <v>7793112</v>
      </c>
      <c r="R11" s="25">
        <f t="shared" si="4" ref="R11:R29">IF(P11=0,G11,0)</f>
        <v>0</v>
      </c>
      <c r="S11" s="25">
        <v>0</v>
      </c>
      <c r="T11" s="17" t="s">
        <v>45</v>
      </c>
      <c r="U11" s="25">
        <v>0</v>
      </c>
      <c r="V11" s="24"/>
      <c r="W11" s="17" t="s">
        <v>45</v>
      </c>
      <c r="X11" s="25">
        <v>0</v>
      </c>
      <c r="Y11" s="17" t="s">
        <v>45</v>
      </c>
      <c r="Z11" s="25">
        <f t="shared" si="5" ref="Z11:Z29">+X11-AE11+IF(X11-AE11&lt;-1,-X11+AE11,0)</f>
        <v>0</v>
      </c>
      <c r="AA11" s="25"/>
      <c r="AB11" s="25">
        <v>0</v>
      </c>
      <c r="AC11" s="25">
        <v>0</v>
      </c>
      <c r="AD11" s="24"/>
      <c r="AE11" s="24">
        <v>0</v>
      </c>
      <c r="AF11" s="24">
        <v>0</v>
      </c>
      <c r="AG11" s="24">
        <f t="shared" si="6" ref="AG11:AG29">+G11-I11-N11-R11-Z11-AC11-AE11-S11-U11</f>
        <v>0</v>
      </c>
      <c r="AH11" s="24">
        <v>0</v>
      </c>
      <c r="AI11" s="24" t="s">
        <v>55</v>
      </c>
      <c r="AJ11" s="26"/>
      <c r="AK11" s="27"/>
    </row>
    <row r="12" spans="1:37" s="28" customFormat="1" ht="15">
      <c r="A12" s="17">
        <f t="shared" si="0"/>
        <v>4</v>
      </c>
      <c r="B12" s="18" t="s">
        <v>44</v>
      </c>
      <c r="C12" s="17">
        <v>112276</v>
      </c>
      <c r="D12" s="17">
        <v>112276</v>
      </c>
      <c r="E12" s="19">
        <v>45679</v>
      </c>
      <c r="F12" s="20">
        <v>45686</v>
      </c>
      <c r="G12" s="21">
        <v>236010</v>
      </c>
      <c r="H12" s="22">
        <v>0</v>
      </c>
      <c r="I12" s="22">
        <v>0</v>
      </c>
      <c r="J12" s="22">
        <v>236010</v>
      </c>
      <c r="K12" s="23">
        <v>0</v>
      </c>
      <c r="L12" s="22">
        <v>0</v>
      </c>
      <c r="M12" s="22">
        <v>0</v>
      </c>
      <c r="N12" s="22">
        <f t="shared" si="1"/>
        <v>236010</v>
      </c>
      <c r="O12" s="22">
        <f t="shared" si="2"/>
        <v>0</v>
      </c>
      <c r="P12" s="18">
        <v>112276</v>
      </c>
      <c r="Q12" s="24">
        <f t="shared" si="3"/>
        <v>236010</v>
      </c>
      <c r="R12" s="25">
        <f t="shared" si="4"/>
        <v>0</v>
      </c>
      <c r="S12" s="25">
        <v>0</v>
      </c>
      <c r="T12" s="17" t="s">
        <v>45</v>
      </c>
      <c r="U12" s="25">
        <v>0</v>
      </c>
      <c r="V12" s="24"/>
      <c r="W12" s="17" t="s">
        <v>45</v>
      </c>
      <c r="X12" s="25">
        <v>0</v>
      </c>
      <c r="Y12" s="17" t="s">
        <v>45</v>
      </c>
      <c r="Z12" s="25">
        <f t="shared" si="5"/>
        <v>0</v>
      </c>
      <c r="AA12" s="25"/>
      <c r="AB12" s="25">
        <v>0</v>
      </c>
      <c r="AC12" s="25">
        <v>0</v>
      </c>
      <c r="AD12" s="24"/>
      <c r="AE12" s="24">
        <v>0</v>
      </c>
      <c r="AF12" s="24">
        <v>0</v>
      </c>
      <c r="AG12" s="24">
        <f t="shared" si="6"/>
        <v>0</v>
      </c>
      <c r="AH12" s="24">
        <v>0</v>
      </c>
      <c r="AI12" s="24" t="s">
        <v>55</v>
      </c>
      <c r="AJ12" s="26"/>
      <c r="AK12" s="27"/>
    </row>
    <row r="13" spans="1:37" s="28" customFormat="1" ht="15">
      <c r="A13" s="17">
        <f t="shared" si="0"/>
        <v>5</v>
      </c>
      <c r="B13" s="18" t="s">
        <v>44</v>
      </c>
      <c r="C13" s="17">
        <v>112277</v>
      </c>
      <c r="D13" s="17">
        <v>112277</v>
      </c>
      <c r="E13" s="19">
        <v>45679</v>
      </c>
      <c r="F13" s="20">
        <v>45686</v>
      </c>
      <c r="G13" s="21">
        <v>236010</v>
      </c>
      <c r="H13" s="22">
        <v>0</v>
      </c>
      <c r="I13" s="22">
        <v>0</v>
      </c>
      <c r="J13" s="22">
        <v>236010</v>
      </c>
      <c r="K13" s="23">
        <v>0</v>
      </c>
      <c r="L13" s="22">
        <v>0</v>
      </c>
      <c r="M13" s="22">
        <v>0</v>
      </c>
      <c r="N13" s="22">
        <f t="shared" si="1"/>
        <v>236010</v>
      </c>
      <c r="O13" s="22">
        <f t="shared" si="2"/>
        <v>0</v>
      </c>
      <c r="P13" s="18">
        <v>112277</v>
      </c>
      <c r="Q13" s="24">
        <f t="shared" si="3"/>
        <v>236010</v>
      </c>
      <c r="R13" s="25">
        <f t="shared" si="4"/>
        <v>0</v>
      </c>
      <c r="S13" s="25">
        <v>0</v>
      </c>
      <c r="T13" s="17" t="s">
        <v>45</v>
      </c>
      <c r="U13" s="25">
        <v>0</v>
      </c>
      <c r="V13" s="24"/>
      <c r="W13" s="17" t="s">
        <v>45</v>
      </c>
      <c r="X13" s="25">
        <v>0</v>
      </c>
      <c r="Y13" s="17" t="s">
        <v>45</v>
      </c>
      <c r="Z13" s="25">
        <f t="shared" si="5"/>
        <v>0</v>
      </c>
      <c r="AA13" s="25"/>
      <c r="AB13" s="25">
        <v>0</v>
      </c>
      <c r="AC13" s="25">
        <v>0</v>
      </c>
      <c r="AD13" s="24"/>
      <c r="AE13" s="24">
        <v>0</v>
      </c>
      <c r="AF13" s="24">
        <v>0</v>
      </c>
      <c r="AG13" s="24">
        <f t="shared" si="6"/>
        <v>0</v>
      </c>
      <c r="AH13" s="24">
        <v>0</v>
      </c>
      <c r="AI13" s="24" t="s">
        <v>55</v>
      </c>
      <c r="AJ13" s="26"/>
      <c r="AK13" s="27"/>
    </row>
    <row r="14" spans="1:37" s="28" customFormat="1" ht="15">
      <c r="A14" s="17">
        <f t="shared" si="0"/>
        <v>6</v>
      </c>
      <c r="B14" s="18" t="s">
        <v>44</v>
      </c>
      <c r="C14" s="17">
        <v>112278</v>
      </c>
      <c r="D14" s="17">
        <v>112278</v>
      </c>
      <c r="E14" s="19">
        <v>45679</v>
      </c>
      <c r="F14" s="20">
        <v>45686</v>
      </c>
      <c r="G14" s="21">
        <v>314028</v>
      </c>
      <c r="H14" s="22">
        <v>0</v>
      </c>
      <c r="I14" s="22">
        <v>0</v>
      </c>
      <c r="J14" s="22">
        <v>314028</v>
      </c>
      <c r="K14" s="23">
        <v>0</v>
      </c>
      <c r="L14" s="22">
        <v>0</v>
      </c>
      <c r="M14" s="22">
        <v>0</v>
      </c>
      <c r="N14" s="22">
        <f t="shared" si="1"/>
        <v>314028</v>
      </c>
      <c r="O14" s="22">
        <f t="shared" si="2"/>
        <v>0</v>
      </c>
      <c r="P14" s="18">
        <v>112278</v>
      </c>
      <c r="Q14" s="24">
        <f t="shared" si="3"/>
        <v>314028</v>
      </c>
      <c r="R14" s="25">
        <f t="shared" si="4"/>
        <v>0</v>
      </c>
      <c r="S14" s="25">
        <v>0</v>
      </c>
      <c r="T14" s="17" t="s">
        <v>45</v>
      </c>
      <c r="U14" s="25">
        <v>0</v>
      </c>
      <c r="V14" s="24"/>
      <c r="W14" s="17" t="s">
        <v>45</v>
      </c>
      <c r="X14" s="25">
        <v>0</v>
      </c>
      <c r="Y14" s="17" t="s">
        <v>45</v>
      </c>
      <c r="Z14" s="25">
        <f t="shared" si="5"/>
        <v>0</v>
      </c>
      <c r="AA14" s="25"/>
      <c r="AB14" s="25">
        <v>0</v>
      </c>
      <c r="AC14" s="25">
        <v>0</v>
      </c>
      <c r="AD14" s="24"/>
      <c r="AE14" s="24">
        <v>0</v>
      </c>
      <c r="AF14" s="24">
        <v>0</v>
      </c>
      <c r="AG14" s="24">
        <f t="shared" si="6"/>
        <v>0</v>
      </c>
      <c r="AH14" s="24">
        <v>0</v>
      </c>
      <c r="AI14" s="24" t="s">
        <v>55</v>
      </c>
      <c r="AJ14" s="26"/>
      <c r="AK14" s="27"/>
    </row>
    <row r="15" spans="1:37" s="28" customFormat="1" ht="15">
      <c r="A15" s="17">
        <f t="shared" si="0"/>
        <v>7</v>
      </c>
      <c r="B15" s="18" t="s">
        <v>44</v>
      </c>
      <c r="C15" s="17">
        <v>112279</v>
      </c>
      <c r="D15" s="17">
        <v>112279</v>
      </c>
      <c r="E15" s="19">
        <v>45679</v>
      </c>
      <c r="F15" s="20">
        <v>45686</v>
      </c>
      <c r="G15" s="21">
        <v>314028</v>
      </c>
      <c r="H15" s="22">
        <v>0</v>
      </c>
      <c r="I15" s="22">
        <v>0</v>
      </c>
      <c r="J15" s="22">
        <v>314028</v>
      </c>
      <c r="K15" s="23">
        <v>0</v>
      </c>
      <c r="L15" s="22">
        <v>0</v>
      </c>
      <c r="M15" s="22">
        <v>0</v>
      </c>
      <c r="N15" s="22">
        <f t="shared" si="1"/>
        <v>314028</v>
      </c>
      <c r="O15" s="22">
        <f t="shared" si="2"/>
        <v>0</v>
      </c>
      <c r="P15" s="18">
        <v>112279</v>
      </c>
      <c r="Q15" s="24">
        <f t="shared" si="3"/>
        <v>314028</v>
      </c>
      <c r="R15" s="25">
        <f t="shared" si="4"/>
        <v>0</v>
      </c>
      <c r="S15" s="25">
        <v>0</v>
      </c>
      <c r="T15" s="17" t="s">
        <v>45</v>
      </c>
      <c r="U15" s="25">
        <v>0</v>
      </c>
      <c r="V15" s="24"/>
      <c r="W15" s="17" t="s">
        <v>45</v>
      </c>
      <c r="X15" s="25">
        <v>0</v>
      </c>
      <c r="Y15" s="17" t="s">
        <v>45</v>
      </c>
      <c r="Z15" s="25">
        <f t="shared" si="5"/>
        <v>0</v>
      </c>
      <c r="AA15" s="25"/>
      <c r="AB15" s="25">
        <v>0</v>
      </c>
      <c r="AC15" s="25">
        <v>0</v>
      </c>
      <c r="AD15" s="24"/>
      <c r="AE15" s="24">
        <v>0</v>
      </c>
      <c r="AF15" s="24">
        <v>0</v>
      </c>
      <c r="AG15" s="24">
        <f t="shared" si="6"/>
        <v>0</v>
      </c>
      <c r="AH15" s="24">
        <v>0</v>
      </c>
      <c r="AI15" s="24" t="s">
        <v>55</v>
      </c>
      <c r="AJ15" s="26"/>
      <c r="AK15" s="27"/>
    </row>
    <row r="16" spans="1:37" s="28" customFormat="1" ht="15">
      <c r="A16" s="17">
        <f t="shared" si="0"/>
        <v>8</v>
      </c>
      <c r="B16" s="18" t="s">
        <v>44</v>
      </c>
      <c r="C16" s="17">
        <v>113952</v>
      </c>
      <c r="D16" s="17">
        <v>113952</v>
      </c>
      <c r="E16" s="19">
        <v>45705</v>
      </c>
      <c r="F16" s="20">
        <v>45707</v>
      </c>
      <c r="G16" s="21">
        <v>275345</v>
      </c>
      <c r="H16" s="22">
        <v>0</v>
      </c>
      <c r="I16" s="22">
        <v>0</v>
      </c>
      <c r="J16" s="22">
        <v>275345</v>
      </c>
      <c r="K16" s="23">
        <v>0</v>
      </c>
      <c r="L16" s="22">
        <v>0</v>
      </c>
      <c r="M16" s="22">
        <v>0</v>
      </c>
      <c r="N16" s="22">
        <f t="shared" si="1"/>
        <v>275345</v>
      </c>
      <c r="O16" s="22">
        <f t="shared" si="2"/>
        <v>0</v>
      </c>
      <c r="P16" s="18">
        <v>113952</v>
      </c>
      <c r="Q16" s="24">
        <f t="shared" si="3"/>
        <v>275345</v>
      </c>
      <c r="R16" s="25">
        <f t="shared" si="4"/>
        <v>0</v>
      </c>
      <c r="S16" s="25">
        <v>0</v>
      </c>
      <c r="T16" s="17" t="s">
        <v>45</v>
      </c>
      <c r="U16" s="25">
        <v>0</v>
      </c>
      <c r="V16" s="24"/>
      <c r="W16" s="17" t="s">
        <v>45</v>
      </c>
      <c r="X16" s="25">
        <v>0</v>
      </c>
      <c r="Y16" s="17" t="s">
        <v>45</v>
      </c>
      <c r="Z16" s="25">
        <f t="shared" si="5"/>
        <v>0</v>
      </c>
      <c r="AA16" s="25"/>
      <c r="AB16" s="25">
        <v>0</v>
      </c>
      <c r="AC16" s="25">
        <v>0</v>
      </c>
      <c r="AD16" s="24"/>
      <c r="AE16" s="24">
        <v>0</v>
      </c>
      <c r="AF16" s="24">
        <v>0</v>
      </c>
      <c r="AG16" s="24">
        <f t="shared" si="6"/>
        <v>0</v>
      </c>
      <c r="AH16" s="24">
        <v>0</v>
      </c>
      <c r="AI16" s="24" t="s">
        <v>55</v>
      </c>
      <c r="AJ16" s="26"/>
      <c r="AK16" s="27"/>
    </row>
    <row r="17" spans="1:37" s="28" customFormat="1" ht="15">
      <c r="A17" s="17">
        <f t="shared" si="0"/>
        <v>9</v>
      </c>
      <c r="B17" s="18" t="s">
        <v>44</v>
      </c>
      <c r="C17" s="17">
        <v>113953</v>
      </c>
      <c r="D17" s="17">
        <v>113953</v>
      </c>
      <c r="E17" s="19">
        <v>45705</v>
      </c>
      <c r="F17" s="20">
        <v>45707</v>
      </c>
      <c r="G17" s="21">
        <v>275345</v>
      </c>
      <c r="H17" s="22">
        <v>0</v>
      </c>
      <c r="I17" s="22">
        <v>0</v>
      </c>
      <c r="J17" s="22">
        <v>275345</v>
      </c>
      <c r="K17" s="23">
        <v>0</v>
      </c>
      <c r="L17" s="22">
        <v>0</v>
      </c>
      <c r="M17" s="22">
        <v>0</v>
      </c>
      <c r="N17" s="22">
        <f t="shared" si="1"/>
        <v>275345</v>
      </c>
      <c r="O17" s="22">
        <f t="shared" si="2"/>
        <v>0</v>
      </c>
      <c r="P17" s="18">
        <v>113953</v>
      </c>
      <c r="Q17" s="24">
        <f t="shared" si="3"/>
        <v>275345</v>
      </c>
      <c r="R17" s="25">
        <f t="shared" si="4"/>
        <v>0</v>
      </c>
      <c r="S17" s="25">
        <v>0</v>
      </c>
      <c r="T17" s="17" t="s">
        <v>45</v>
      </c>
      <c r="U17" s="25">
        <v>0</v>
      </c>
      <c r="V17" s="24"/>
      <c r="W17" s="17" t="s">
        <v>45</v>
      </c>
      <c r="X17" s="25">
        <v>0</v>
      </c>
      <c r="Y17" s="17" t="s">
        <v>45</v>
      </c>
      <c r="Z17" s="25">
        <f t="shared" si="5"/>
        <v>0</v>
      </c>
      <c r="AA17" s="25"/>
      <c r="AB17" s="25">
        <v>0</v>
      </c>
      <c r="AC17" s="25">
        <v>0</v>
      </c>
      <c r="AD17" s="24"/>
      <c r="AE17" s="24">
        <v>0</v>
      </c>
      <c r="AF17" s="24">
        <v>0</v>
      </c>
      <c r="AG17" s="24">
        <f t="shared" si="6"/>
        <v>0</v>
      </c>
      <c r="AH17" s="24">
        <v>0</v>
      </c>
      <c r="AI17" s="24" t="s">
        <v>55</v>
      </c>
      <c r="AJ17" s="26"/>
      <c r="AK17" s="27"/>
    </row>
    <row r="18" spans="1:37" s="28" customFormat="1" ht="15">
      <c r="A18" s="17">
        <f t="shared" si="0"/>
        <v>10</v>
      </c>
      <c r="B18" s="18" t="s">
        <v>44</v>
      </c>
      <c r="C18" s="17">
        <v>113954</v>
      </c>
      <c r="D18" s="17">
        <v>113954</v>
      </c>
      <c r="E18" s="19">
        <v>45705</v>
      </c>
      <c r="F18" s="20">
        <v>45707</v>
      </c>
      <c r="G18" s="21">
        <v>418704</v>
      </c>
      <c r="H18" s="22">
        <v>0</v>
      </c>
      <c r="I18" s="22">
        <v>0</v>
      </c>
      <c r="J18" s="22">
        <v>418704</v>
      </c>
      <c r="K18" s="23">
        <v>0</v>
      </c>
      <c r="L18" s="22">
        <v>0</v>
      </c>
      <c r="M18" s="22">
        <v>0</v>
      </c>
      <c r="N18" s="22">
        <f t="shared" si="1"/>
        <v>418704</v>
      </c>
      <c r="O18" s="22">
        <f t="shared" si="2"/>
        <v>0</v>
      </c>
      <c r="P18" s="18">
        <v>113954</v>
      </c>
      <c r="Q18" s="24">
        <f t="shared" si="3"/>
        <v>418704</v>
      </c>
      <c r="R18" s="25">
        <f t="shared" si="4"/>
        <v>0</v>
      </c>
      <c r="S18" s="25">
        <v>0</v>
      </c>
      <c r="T18" s="17" t="s">
        <v>45</v>
      </c>
      <c r="U18" s="25">
        <v>0</v>
      </c>
      <c r="V18" s="24"/>
      <c r="W18" s="17" t="s">
        <v>45</v>
      </c>
      <c r="X18" s="25">
        <v>0</v>
      </c>
      <c r="Y18" s="17" t="s">
        <v>45</v>
      </c>
      <c r="Z18" s="25">
        <f t="shared" si="5"/>
        <v>0</v>
      </c>
      <c r="AA18" s="25"/>
      <c r="AB18" s="25">
        <v>0</v>
      </c>
      <c r="AC18" s="25">
        <v>0</v>
      </c>
      <c r="AD18" s="24"/>
      <c r="AE18" s="24">
        <v>0</v>
      </c>
      <c r="AF18" s="24">
        <v>0</v>
      </c>
      <c r="AG18" s="24">
        <f t="shared" si="6"/>
        <v>0</v>
      </c>
      <c r="AH18" s="24">
        <v>0</v>
      </c>
      <c r="AI18" s="24" t="s">
        <v>55</v>
      </c>
      <c r="AJ18" s="26"/>
      <c r="AK18" s="27"/>
    </row>
    <row r="19" spans="1:37" s="28" customFormat="1" ht="15">
      <c r="A19" s="17">
        <f t="shared" si="0"/>
        <v>11</v>
      </c>
      <c r="B19" s="18" t="s">
        <v>44</v>
      </c>
      <c r="C19" s="17">
        <v>113955</v>
      </c>
      <c r="D19" s="17">
        <v>113955</v>
      </c>
      <c r="E19" s="19">
        <v>45705</v>
      </c>
      <c r="F19" s="20">
        <v>45707</v>
      </c>
      <c r="G19" s="21">
        <v>314028</v>
      </c>
      <c r="H19" s="22">
        <v>0</v>
      </c>
      <c r="I19" s="22">
        <v>0</v>
      </c>
      <c r="J19" s="22">
        <v>314028</v>
      </c>
      <c r="K19" s="23">
        <v>0</v>
      </c>
      <c r="L19" s="22">
        <v>0</v>
      </c>
      <c r="M19" s="22">
        <v>0</v>
      </c>
      <c r="N19" s="22">
        <f t="shared" si="1"/>
        <v>314028</v>
      </c>
      <c r="O19" s="22">
        <f t="shared" si="2"/>
        <v>0</v>
      </c>
      <c r="P19" s="18">
        <v>113955</v>
      </c>
      <c r="Q19" s="24">
        <f t="shared" si="3"/>
        <v>314028</v>
      </c>
      <c r="R19" s="25">
        <f t="shared" si="4"/>
        <v>0</v>
      </c>
      <c r="S19" s="25">
        <v>0</v>
      </c>
      <c r="T19" s="17" t="s">
        <v>45</v>
      </c>
      <c r="U19" s="25">
        <v>0</v>
      </c>
      <c r="V19" s="24"/>
      <c r="W19" s="17" t="s">
        <v>45</v>
      </c>
      <c r="X19" s="25">
        <v>0</v>
      </c>
      <c r="Y19" s="17" t="s">
        <v>45</v>
      </c>
      <c r="Z19" s="25">
        <f t="shared" si="5"/>
        <v>0</v>
      </c>
      <c r="AA19" s="25"/>
      <c r="AB19" s="25">
        <v>0</v>
      </c>
      <c r="AC19" s="25">
        <v>0</v>
      </c>
      <c r="AD19" s="24"/>
      <c r="AE19" s="24">
        <v>0</v>
      </c>
      <c r="AF19" s="24">
        <v>0</v>
      </c>
      <c r="AG19" s="24">
        <f t="shared" si="6"/>
        <v>0</v>
      </c>
      <c r="AH19" s="24">
        <v>0</v>
      </c>
      <c r="AI19" s="24" t="s">
        <v>55</v>
      </c>
      <c r="AJ19" s="26"/>
      <c r="AK19" s="27"/>
    </row>
    <row r="20" spans="1:37" s="28" customFormat="1" ht="15">
      <c r="A20" s="17">
        <f t="shared" si="0"/>
        <v>12</v>
      </c>
      <c r="B20" s="18" t="s">
        <v>44</v>
      </c>
      <c r="C20" s="17">
        <v>118554</v>
      </c>
      <c r="D20" s="17">
        <v>118554</v>
      </c>
      <c r="E20" s="19">
        <v>45755</v>
      </c>
      <c r="F20" s="20">
        <v>45779</v>
      </c>
      <c r="G20" s="21">
        <v>7227328</v>
      </c>
      <c r="H20" s="22">
        <v>0</v>
      </c>
      <c r="I20" s="22">
        <v>0</v>
      </c>
      <c r="J20" s="22">
        <v>0</v>
      </c>
      <c r="K20" s="23">
        <v>0</v>
      </c>
      <c r="L20" s="22">
        <v>0</v>
      </c>
      <c r="M20" s="22">
        <v>0</v>
      </c>
      <c r="N20" s="22">
        <f t="shared" si="1"/>
        <v>0</v>
      </c>
      <c r="O20" s="22">
        <f t="shared" si="2"/>
        <v>7227328</v>
      </c>
      <c r="P20" s="18">
        <v>118554</v>
      </c>
      <c r="Q20" s="24">
        <f t="shared" si="3"/>
        <v>7227328</v>
      </c>
      <c r="R20" s="25">
        <f t="shared" si="4"/>
        <v>0</v>
      </c>
      <c r="S20" s="25">
        <v>0</v>
      </c>
      <c r="T20" s="17" t="s">
        <v>45</v>
      </c>
      <c r="U20" s="25">
        <v>7227328</v>
      </c>
      <c r="V20" s="24"/>
      <c r="W20" s="17" t="s">
        <v>45</v>
      </c>
      <c r="X20" s="25">
        <v>0</v>
      </c>
      <c r="Y20" s="17" t="s">
        <v>45</v>
      </c>
      <c r="Z20" s="25">
        <f t="shared" si="5"/>
        <v>0</v>
      </c>
      <c r="AA20" s="25"/>
      <c r="AB20" s="25">
        <v>0</v>
      </c>
      <c r="AC20" s="25">
        <v>0</v>
      </c>
      <c r="AD20" s="24"/>
      <c r="AE20" s="24">
        <v>0</v>
      </c>
      <c r="AF20" s="24">
        <v>0</v>
      </c>
      <c r="AG20" s="24">
        <f t="shared" si="6"/>
        <v>0</v>
      </c>
      <c r="AH20" s="24">
        <v>0</v>
      </c>
      <c r="AI20" s="24" t="s">
        <v>54</v>
      </c>
      <c r="AJ20" s="26"/>
      <c r="AK20" s="27"/>
    </row>
    <row r="21" spans="1:37" s="28" customFormat="1" ht="15">
      <c r="A21" s="17">
        <f t="shared" si="0"/>
        <v>13</v>
      </c>
      <c r="B21" s="18" t="s">
        <v>44</v>
      </c>
      <c r="C21" s="17">
        <v>118555</v>
      </c>
      <c r="D21" s="17">
        <v>118555</v>
      </c>
      <c r="E21" s="19">
        <v>45755</v>
      </c>
      <c r="F21" s="20">
        <v>45782</v>
      </c>
      <c r="G21" s="21">
        <v>314680</v>
      </c>
      <c r="H21" s="22">
        <v>0</v>
      </c>
      <c r="I21" s="22">
        <v>0</v>
      </c>
      <c r="J21" s="22">
        <v>0</v>
      </c>
      <c r="K21" s="23">
        <v>0</v>
      </c>
      <c r="L21" s="22">
        <v>0</v>
      </c>
      <c r="M21" s="22">
        <v>0</v>
      </c>
      <c r="N21" s="22">
        <f t="shared" si="1"/>
        <v>0</v>
      </c>
      <c r="O21" s="22">
        <f t="shared" si="2"/>
        <v>314680</v>
      </c>
      <c r="P21" s="18">
        <v>118555</v>
      </c>
      <c r="Q21" s="24">
        <f t="shared" si="3"/>
        <v>314680</v>
      </c>
      <c r="R21" s="25">
        <f t="shared" si="4"/>
        <v>0</v>
      </c>
      <c r="S21" s="25">
        <v>0</v>
      </c>
      <c r="T21" s="17" t="s">
        <v>45</v>
      </c>
      <c r="U21" s="25">
        <v>314680</v>
      </c>
      <c r="V21" s="24"/>
      <c r="W21" s="17" t="s">
        <v>45</v>
      </c>
      <c r="X21" s="25">
        <v>0</v>
      </c>
      <c r="Y21" s="17" t="s">
        <v>45</v>
      </c>
      <c r="Z21" s="25">
        <f t="shared" si="5"/>
        <v>0</v>
      </c>
      <c r="AA21" s="25"/>
      <c r="AB21" s="25">
        <v>0</v>
      </c>
      <c r="AC21" s="25">
        <v>0</v>
      </c>
      <c r="AD21" s="24"/>
      <c r="AE21" s="24">
        <v>0</v>
      </c>
      <c r="AF21" s="24">
        <v>0</v>
      </c>
      <c r="AG21" s="24">
        <f t="shared" si="6"/>
        <v>0</v>
      </c>
      <c r="AH21" s="24">
        <v>0</v>
      </c>
      <c r="AI21" s="24" t="s">
        <v>54</v>
      </c>
      <c r="AJ21" s="26"/>
      <c r="AK21" s="27"/>
    </row>
    <row r="22" spans="1:37" s="28" customFormat="1" ht="15">
      <c r="A22" s="17">
        <f t="shared" si="0"/>
        <v>14</v>
      </c>
      <c r="B22" s="18" t="s">
        <v>44</v>
      </c>
      <c r="C22" s="17">
        <v>118556</v>
      </c>
      <c r="D22" s="17">
        <v>118556</v>
      </c>
      <c r="E22" s="19">
        <v>45755</v>
      </c>
      <c r="F22" s="20">
        <v>45782</v>
      </c>
      <c r="G22" s="21">
        <v>314680</v>
      </c>
      <c r="H22" s="22">
        <v>0</v>
      </c>
      <c r="I22" s="22">
        <v>0</v>
      </c>
      <c r="J22" s="22">
        <v>0</v>
      </c>
      <c r="K22" s="23">
        <v>0</v>
      </c>
      <c r="L22" s="22">
        <v>0</v>
      </c>
      <c r="M22" s="22">
        <v>0</v>
      </c>
      <c r="N22" s="22">
        <f t="shared" si="1"/>
        <v>0</v>
      </c>
      <c r="O22" s="22">
        <f t="shared" si="2"/>
        <v>314680</v>
      </c>
      <c r="P22" s="18">
        <v>118556</v>
      </c>
      <c r="Q22" s="24">
        <f t="shared" si="3"/>
        <v>314680</v>
      </c>
      <c r="R22" s="25">
        <f t="shared" si="4"/>
        <v>0</v>
      </c>
      <c r="S22" s="25">
        <v>0</v>
      </c>
      <c r="T22" s="17" t="s">
        <v>45</v>
      </c>
      <c r="U22" s="25">
        <v>314680</v>
      </c>
      <c r="V22" s="24"/>
      <c r="W22" s="17" t="s">
        <v>45</v>
      </c>
      <c r="X22" s="25">
        <v>0</v>
      </c>
      <c r="Y22" s="17" t="s">
        <v>45</v>
      </c>
      <c r="Z22" s="25">
        <f t="shared" si="5"/>
        <v>0</v>
      </c>
      <c r="AA22" s="25"/>
      <c r="AB22" s="25">
        <v>0</v>
      </c>
      <c r="AC22" s="25">
        <v>0</v>
      </c>
      <c r="AD22" s="24"/>
      <c r="AE22" s="24">
        <v>0</v>
      </c>
      <c r="AF22" s="24">
        <v>0</v>
      </c>
      <c r="AG22" s="24">
        <f t="shared" si="6"/>
        <v>0</v>
      </c>
      <c r="AH22" s="24">
        <v>0</v>
      </c>
      <c r="AI22" s="24" t="s">
        <v>54</v>
      </c>
      <c r="AJ22" s="26"/>
      <c r="AK22" s="27"/>
    </row>
    <row r="23" spans="1:37" s="28" customFormat="1" ht="15">
      <c r="A23" s="17">
        <f t="shared" si="0"/>
        <v>15</v>
      </c>
      <c r="B23" s="18" t="s">
        <v>44</v>
      </c>
      <c r="C23" s="17">
        <v>118557</v>
      </c>
      <c r="D23" s="17">
        <v>118557</v>
      </c>
      <c r="E23" s="19">
        <v>45755</v>
      </c>
      <c r="F23" s="20">
        <v>45782</v>
      </c>
      <c r="G23" s="21">
        <v>418704</v>
      </c>
      <c r="H23" s="22">
        <v>0</v>
      </c>
      <c r="I23" s="22">
        <v>0</v>
      </c>
      <c r="J23" s="22">
        <v>0</v>
      </c>
      <c r="K23" s="23">
        <v>0</v>
      </c>
      <c r="L23" s="22">
        <v>0</v>
      </c>
      <c r="M23" s="22">
        <v>0</v>
      </c>
      <c r="N23" s="22">
        <f t="shared" si="1"/>
        <v>0</v>
      </c>
      <c r="O23" s="22">
        <f t="shared" si="2"/>
        <v>418704</v>
      </c>
      <c r="P23" s="18">
        <v>118557</v>
      </c>
      <c r="Q23" s="24">
        <f t="shared" si="3"/>
        <v>418704</v>
      </c>
      <c r="R23" s="25">
        <f t="shared" si="4"/>
        <v>0</v>
      </c>
      <c r="S23" s="25">
        <v>0</v>
      </c>
      <c r="T23" s="17" t="s">
        <v>45</v>
      </c>
      <c r="U23" s="25">
        <v>418704</v>
      </c>
      <c r="V23" s="24"/>
      <c r="W23" s="17" t="s">
        <v>45</v>
      </c>
      <c r="X23" s="25">
        <v>0</v>
      </c>
      <c r="Y23" s="17" t="s">
        <v>45</v>
      </c>
      <c r="Z23" s="25">
        <f t="shared" si="5"/>
        <v>0</v>
      </c>
      <c r="AA23" s="25"/>
      <c r="AB23" s="25">
        <v>0</v>
      </c>
      <c r="AC23" s="25">
        <v>0</v>
      </c>
      <c r="AD23" s="24"/>
      <c r="AE23" s="24">
        <v>0</v>
      </c>
      <c r="AF23" s="24">
        <v>0</v>
      </c>
      <c r="AG23" s="24">
        <f t="shared" si="6"/>
        <v>0</v>
      </c>
      <c r="AH23" s="24">
        <v>0</v>
      </c>
      <c r="AI23" s="24" t="s">
        <v>54</v>
      </c>
      <c r="AJ23" s="26"/>
      <c r="AK23" s="27"/>
    </row>
    <row r="24" spans="1:37" s="28" customFormat="1" ht="15">
      <c r="A24" s="17">
        <f t="shared" si="0"/>
        <v>16</v>
      </c>
      <c r="B24" s="18" t="s">
        <v>44</v>
      </c>
      <c r="C24" s="17">
        <v>118558</v>
      </c>
      <c r="D24" s="17">
        <v>118558</v>
      </c>
      <c r="E24" s="19">
        <v>45755</v>
      </c>
      <c r="F24" s="20">
        <v>45782</v>
      </c>
      <c r="G24" s="21">
        <v>418704</v>
      </c>
      <c r="H24" s="22">
        <v>0</v>
      </c>
      <c r="I24" s="22">
        <v>0</v>
      </c>
      <c r="J24" s="22">
        <v>0</v>
      </c>
      <c r="K24" s="23">
        <v>0</v>
      </c>
      <c r="L24" s="22">
        <v>0</v>
      </c>
      <c r="M24" s="22">
        <v>0</v>
      </c>
      <c r="N24" s="22">
        <f t="shared" si="1"/>
        <v>0</v>
      </c>
      <c r="O24" s="22">
        <f t="shared" si="2"/>
        <v>418704</v>
      </c>
      <c r="P24" s="18">
        <v>118558</v>
      </c>
      <c r="Q24" s="24">
        <f t="shared" si="3"/>
        <v>418704</v>
      </c>
      <c r="R24" s="25">
        <f t="shared" si="4"/>
        <v>0</v>
      </c>
      <c r="S24" s="25">
        <v>0</v>
      </c>
      <c r="T24" s="17" t="s">
        <v>45</v>
      </c>
      <c r="U24" s="25">
        <v>418704</v>
      </c>
      <c r="V24" s="24"/>
      <c r="W24" s="17" t="s">
        <v>45</v>
      </c>
      <c r="X24" s="25">
        <v>0</v>
      </c>
      <c r="Y24" s="17" t="s">
        <v>45</v>
      </c>
      <c r="Z24" s="25">
        <f t="shared" si="5"/>
        <v>0</v>
      </c>
      <c r="AA24" s="25"/>
      <c r="AB24" s="25">
        <v>0</v>
      </c>
      <c r="AC24" s="25">
        <v>0</v>
      </c>
      <c r="AD24" s="24"/>
      <c r="AE24" s="24">
        <v>0</v>
      </c>
      <c r="AF24" s="24">
        <v>0</v>
      </c>
      <c r="AG24" s="24">
        <f t="shared" si="6"/>
        <v>0</v>
      </c>
      <c r="AH24" s="24">
        <v>0</v>
      </c>
      <c r="AI24" s="24" t="s">
        <v>54</v>
      </c>
      <c r="AJ24" s="26"/>
      <c r="AK24" s="27"/>
    </row>
    <row r="25" spans="1:37" s="28" customFormat="1" ht="15">
      <c r="A25" s="17">
        <f t="shared" si="0"/>
        <v>17</v>
      </c>
      <c r="B25" s="18" t="s">
        <v>44</v>
      </c>
      <c r="C25" s="17">
        <v>122490</v>
      </c>
      <c r="D25" s="17">
        <v>122490</v>
      </c>
      <c r="E25" s="19">
        <v>45806</v>
      </c>
      <c r="F25" s="20">
        <v>45806</v>
      </c>
      <c r="G25" s="21">
        <v>418704</v>
      </c>
      <c r="H25" s="22">
        <v>0</v>
      </c>
      <c r="I25" s="22">
        <v>0</v>
      </c>
      <c r="J25" s="22">
        <v>0</v>
      </c>
      <c r="K25" s="23">
        <v>0</v>
      </c>
      <c r="L25" s="22">
        <v>0</v>
      </c>
      <c r="M25" s="22">
        <v>0</v>
      </c>
      <c r="N25" s="22">
        <f t="shared" si="1"/>
        <v>0</v>
      </c>
      <c r="O25" s="22">
        <f t="shared" si="2"/>
        <v>418704</v>
      </c>
      <c r="P25" s="18">
        <v>0</v>
      </c>
      <c r="Q25" s="24">
        <f t="shared" si="3"/>
        <v>0</v>
      </c>
      <c r="R25" s="25">
        <f t="shared" si="4"/>
        <v>418704</v>
      </c>
      <c r="S25" s="25">
        <v>0</v>
      </c>
      <c r="T25" s="17" t="s">
        <v>45</v>
      </c>
      <c r="U25" s="25">
        <v>0</v>
      </c>
      <c r="V25" s="24"/>
      <c r="W25" s="17" t="s">
        <v>45</v>
      </c>
      <c r="X25" s="25">
        <v>0</v>
      </c>
      <c r="Y25" s="17" t="s">
        <v>45</v>
      </c>
      <c r="Z25" s="25">
        <f t="shared" si="5"/>
        <v>0</v>
      </c>
      <c r="AA25" s="25"/>
      <c r="AB25" s="25">
        <v>0</v>
      </c>
      <c r="AC25" s="25">
        <v>0</v>
      </c>
      <c r="AD25" s="24"/>
      <c r="AE25" s="24">
        <v>0</v>
      </c>
      <c r="AF25" s="24">
        <v>0</v>
      </c>
      <c r="AG25" s="24">
        <f t="shared" si="6"/>
        <v>0</v>
      </c>
      <c r="AH25" s="24">
        <v>0</v>
      </c>
      <c r="AI25" s="24" t="s">
        <v>53</v>
      </c>
      <c r="AJ25" s="26"/>
      <c r="AK25" s="27"/>
    </row>
    <row r="26" spans="1:37" s="28" customFormat="1" ht="15">
      <c r="A26" s="17">
        <f t="shared" si="0"/>
        <v>18</v>
      </c>
      <c r="B26" s="18" t="s">
        <v>44</v>
      </c>
      <c r="C26" s="17">
        <v>122489</v>
      </c>
      <c r="D26" s="17">
        <v>122489</v>
      </c>
      <c r="E26" s="19">
        <v>45806</v>
      </c>
      <c r="F26" s="20">
        <v>45806</v>
      </c>
      <c r="G26" s="21">
        <v>418704</v>
      </c>
      <c r="H26" s="22">
        <v>0</v>
      </c>
      <c r="I26" s="22">
        <v>0</v>
      </c>
      <c r="J26" s="22">
        <v>0</v>
      </c>
      <c r="K26" s="23">
        <v>0</v>
      </c>
      <c r="L26" s="22">
        <v>0</v>
      </c>
      <c r="M26" s="22">
        <v>0</v>
      </c>
      <c r="N26" s="22">
        <f t="shared" si="1"/>
        <v>0</v>
      </c>
      <c r="O26" s="22">
        <f t="shared" si="2"/>
        <v>418704</v>
      </c>
      <c r="P26" s="18">
        <v>0</v>
      </c>
      <c r="Q26" s="24">
        <f t="shared" si="3"/>
        <v>0</v>
      </c>
      <c r="R26" s="25">
        <f t="shared" si="4"/>
        <v>418704</v>
      </c>
      <c r="S26" s="25">
        <v>0</v>
      </c>
      <c r="T26" s="17" t="s">
        <v>45</v>
      </c>
      <c r="U26" s="25">
        <v>0</v>
      </c>
      <c r="V26" s="24"/>
      <c r="W26" s="17" t="s">
        <v>45</v>
      </c>
      <c r="X26" s="25">
        <v>0</v>
      </c>
      <c r="Y26" s="17" t="s">
        <v>45</v>
      </c>
      <c r="Z26" s="25">
        <f t="shared" si="5"/>
        <v>0</v>
      </c>
      <c r="AA26" s="25"/>
      <c r="AB26" s="25">
        <v>0</v>
      </c>
      <c r="AC26" s="25">
        <v>0</v>
      </c>
      <c r="AD26" s="24"/>
      <c r="AE26" s="24">
        <v>0</v>
      </c>
      <c r="AF26" s="24">
        <v>0</v>
      </c>
      <c r="AG26" s="24">
        <f t="shared" si="6"/>
        <v>0</v>
      </c>
      <c r="AH26" s="24">
        <v>0</v>
      </c>
      <c r="AI26" s="24" t="s">
        <v>53</v>
      </c>
      <c r="AJ26" s="26"/>
      <c r="AK26" s="27"/>
    </row>
    <row r="27" spans="1:37" s="28" customFormat="1" ht="15">
      <c r="A27" s="17">
        <f t="shared" si="0"/>
        <v>19</v>
      </c>
      <c r="B27" s="18" t="s">
        <v>44</v>
      </c>
      <c r="C27" s="17">
        <v>122487</v>
      </c>
      <c r="D27" s="17">
        <v>122487</v>
      </c>
      <c r="E27" s="19">
        <v>45806</v>
      </c>
      <c r="F27" s="20">
        <v>45806</v>
      </c>
      <c r="G27" s="21">
        <v>314680</v>
      </c>
      <c r="H27" s="22">
        <v>0</v>
      </c>
      <c r="I27" s="22">
        <v>0</v>
      </c>
      <c r="J27" s="22">
        <v>0</v>
      </c>
      <c r="K27" s="23">
        <v>0</v>
      </c>
      <c r="L27" s="22">
        <v>0</v>
      </c>
      <c r="M27" s="22">
        <v>0</v>
      </c>
      <c r="N27" s="22">
        <f t="shared" si="1"/>
        <v>0</v>
      </c>
      <c r="O27" s="22">
        <f t="shared" si="2"/>
        <v>314680</v>
      </c>
      <c r="P27" s="18">
        <v>0</v>
      </c>
      <c r="Q27" s="24">
        <f t="shared" si="3"/>
        <v>0</v>
      </c>
      <c r="R27" s="25">
        <f t="shared" si="4"/>
        <v>314680</v>
      </c>
      <c r="S27" s="25">
        <v>0</v>
      </c>
      <c r="T27" s="17" t="s">
        <v>45</v>
      </c>
      <c r="U27" s="25">
        <v>0</v>
      </c>
      <c r="V27" s="24"/>
      <c r="W27" s="17" t="s">
        <v>45</v>
      </c>
      <c r="X27" s="25">
        <v>0</v>
      </c>
      <c r="Y27" s="17" t="s">
        <v>45</v>
      </c>
      <c r="Z27" s="25">
        <f t="shared" si="5"/>
        <v>0</v>
      </c>
      <c r="AA27" s="25"/>
      <c r="AB27" s="25">
        <v>0</v>
      </c>
      <c r="AC27" s="25">
        <v>0</v>
      </c>
      <c r="AD27" s="24"/>
      <c r="AE27" s="24">
        <v>0</v>
      </c>
      <c r="AF27" s="24">
        <v>0</v>
      </c>
      <c r="AG27" s="24">
        <f t="shared" si="6"/>
        <v>0</v>
      </c>
      <c r="AH27" s="24">
        <v>0</v>
      </c>
      <c r="AI27" s="24" t="s">
        <v>53</v>
      </c>
      <c r="AJ27" s="26"/>
      <c r="AK27" s="27"/>
    </row>
    <row r="28" spans="1:37" s="28" customFormat="1" ht="15">
      <c r="A28" s="17">
        <f t="shared" si="0"/>
        <v>20</v>
      </c>
      <c r="B28" s="18" t="s">
        <v>44</v>
      </c>
      <c r="C28" s="17">
        <v>122486</v>
      </c>
      <c r="D28" s="17">
        <v>122486</v>
      </c>
      <c r="E28" s="19">
        <v>45806</v>
      </c>
      <c r="F28" s="20">
        <v>45806</v>
      </c>
      <c r="G28" s="21">
        <v>7122652</v>
      </c>
      <c r="H28" s="22">
        <v>0</v>
      </c>
      <c r="I28" s="22">
        <v>0</v>
      </c>
      <c r="J28" s="22">
        <v>0</v>
      </c>
      <c r="K28" s="23">
        <v>0</v>
      </c>
      <c r="L28" s="22">
        <v>0</v>
      </c>
      <c r="M28" s="22">
        <v>0</v>
      </c>
      <c r="N28" s="22">
        <f t="shared" si="1"/>
        <v>0</v>
      </c>
      <c r="O28" s="22">
        <f t="shared" si="2"/>
        <v>7122652</v>
      </c>
      <c r="P28" s="18">
        <v>0</v>
      </c>
      <c r="Q28" s="24">
        <f t="shared" si="3"/>
        <v>0</v>
      </c>
      <c r="R28" s="25">
        <f t="shared" si="4"/>
        <v>7122652</v>
      </c>
      <c r="S28" s="25">
        <v>0</v>
      </c>
      <c r="T28" s="17" t="s">
        <v>45</v>
      </c>
      <c r="U28" s="25">
        <v>0</v>
      </c>
      <c r="V28" s="24"/>
      <c r="W28" s="17" t="s">
        <v>45</v>
      </c>
      <c r="X28" s="25">
        <v>0</v>
      </c>
      <c r="Y28" s="17" t="s">
        <v>45</v>
      </c>
      <c r="Z28" s="25">
        <f t="shared" si="5"/>
        <v>0</v>
      </c>
      <c r="AA28" s="25"/>
      <c r="AB28" s="25">
        <v>0</v>
      </c>
      <c r="AC28" s="25">
        <v>0</v>
      </c>
      <c r="AD28" s="24"/>
      <c r="AE28" s="24">
        <v>0</v>
      </c>
      <c r="AF28" s="24">
        <v>0</v>
      </c>
      <c r="AG28" s="24">
        <f t="shared" si="6"/>
        <v>0</v>
      </c>
      <c r="AH28" s="24">
        <v>0</v>
      </c>
      <c r="AI28" s="24" t="s">
        <v>53</v>
      </c>
      <c r="AJ28" s="26"/>
      <c r="AK28" s="27"/>
    </row>
    <row r="29" spans="1:37" s="28" customFormat="1" ht="15">
      <c r="A29" s="17">
        <f t="shared" si="0"/>
        <v>21</v>
      </c>
      <c r="B29" s="18" t="s">
        <v>44</v>
      </c>
      <c r="C29" s="17">
        <v>122488</v>
      </c>
      <c r="D29" s="17">
        <v>122488</v>
      </c>
      <c r="E29" s="19">
        <v>45806</v>
      </c>
      <c r="F29" s="20">
        <v>45806</v>
      </c>
      <c r="G29" s="21">
        <v>314680</v>
      </c>
      <c r="H29" s="22">
        <v>0</v>
      </c>
      <c r="I29" s="22">
        <v>0</v>
      </c>
      <c r="J29" s="22">
        <v>0</v>
      </c>
      <c r="K29" s="23">
        <v>0</v>
      </c>
      <c r="L29" s="22">
        <v>0</v>
      </c>
      <c r="M29" s="22">
        <v>0</v>
      </c>
      <c r="N29" s="22">
        <f t="shared" si="1"/>
        <v>0</v>
      </c>
      <c r="O29" s="22">
        <f t="shared" si="2"/>
        <v>314680</v>
      </c>
      <c r="P29" s="18">
        <v>0</v>
      </c>
      <c r="Q29" s="24">
        <f t="shared" si="3"/>
        <v>0</v>
      </c>
      <c r="R29" s="25">
        <f t="shared" si="4"/>
        <v>314680</v>
      </c>
      <c r="S29" s="25">
        <v>0</v>
      </c>
      <c r="T29" s="17" t="s">
        <v>45</v>
      </c>
      <c r="U29" s="25">
        <v>0</v>
      </c>
      <c r="V29" s="24"/>
      <c r="W29" s="17" t="s">
        <v>45</v>
      </c>
      <c r="X29" s="25">
        <v>0</v>
      </c>
      <c r="Y29" s="17" t="s">
        <v>45</v>
      </c>
      <c r="Z29" s="25">
        <f t="shared" si="5"/>
        <v>0</v>
      </c>
      <c r="AA29" s="25"/>
      <c r="AB29" s="25">
        <v>0</v>
      </c>
      <c r="AC29" s="25">
        <v>0</v>
      </c>
      <c r="AD29" s="24"/>
      <c r="AE29" s="24">
        <v>0</v>
      </c>
      <c r="AF29" s="24">
        <v>0</v>
      </c>
      <c r="AG29" s="24">
        <f t="shared" si="6"/>
        <v>0</v>
      </c>
      <c r="AH29" s="24">
        <v>0</v>
      </c>
      <c r="AI29" s="24" t="s">
        <v>53</v>
      </c>
      <c r="AJ29" s="26"/>
      <c r="AK29" s="27"/>
    </row>
    <row r="30" spans="1:34" ht="15">
      <c r="A30" s="43" t="s">
        <v>46</v>
      </c>
      <c r="B30" s="43"/>
      <c r="C30" s="43"/>
      <c r="D30" s="43"/>
      <c r="E30" s="43"/>
      <c r="F30" s="43"/>
      <c r="G30" s="29">
        <f>SUM(G9:G29)</f>
        <v>30753488</v>
      </c>
      <c r="H30" s="29">
        <f>SUM(H9:H29)</f>
        <v>0</v>
      </c>
      <c r="I30" s="29">
        <f>SUM(I9:I29)</f>
        <v>0</v>
      </c>
      <c r="J30" s="29">
        <f>SUM(J9:J29)</f>
        <v>2383498</v>
      </c>
      <c r="K30" s="29">
        <f>SUM(K9:K29)</f>
        <v>11086474</v>
      </c>
      <c r="L30" s="29">
        <f>SUM(L9:L29)</f>
        <v>0</v>
      </c>
      <c r="M30" s="29">
        <f>SUM(M9:M29)</f>
        <v>0</v>
      </c>
      <c r="N30" s="29">
        <f>SUM(N9:N29)</f>
        <v>13469972</v>
      </c>
      <c r="O30" s="29">
        <f>SUM(O9:O29)</f>
        <v>17283516</v>
      </c>
      <c r="P30" s="29"/>
      <c r="Q30" s="29">
        <f>SUM(Q9:Q29)</f>
        <v>22164068</v>
      </c>
      <c r="R30" s="29">
        <f>SUM(R9:R29)</f>
        <v>8589420</v>
      </c>
      <c r="S30" s="29">
        <f>SUM(S9:S29)</f>
        <v>0</v>
      </c>
      <c r="T30" s="30"/>
      <c r="U30" s="29">
        <f>SUM(U9:U29)</f>
        <v>8694096</v>
      </c>
      <c r="V30" s="30"/>
      <c r="W30" s="30"/>
      <c r="X30" s="29">
        <f>SUM(X9:X29)</f>
        <v>0</v>
      </c>
      <c r="Y30" s="30"/>
      <c r="Z30" s="29">
        <f>SUM(Z9:Z29)</f>
        <v>0</v>
      </c>
      <c r="AA30" s="29">
        <f>SUM(AA9:AA29)</f>
        <v>0</v>
      </c>
      <c r="AB30" s="29">
        <f>SUM(AB9:AB29)</f>
        <v>0</v>
      </c>
      <c r="AC30" s="29">
        <f>SUM(AC9:AC29)</f>
        <v>0</v>
      </c>
      <c r="AD30" s="29">
        <f>SUM(AD9:AD29)</f>
        <v>0</v>
      </c>
      <c r="AE30" s="29">
        <f>SUM(AE9:AE29)</f>
        <v>0</v>
      </c>
      <c r="AF30" s="29">
        <f>SUM(AF9:AF29)</f>
        <v>0</v>
      </c>
      <c r="AG30" s="29">
        <f>SUM(AG9:AG29)</f>
        <v>0</v>
      </c>
      <c r="AH30" s="31"/>
    </row>
    <row r="33" spans="2:5" ht="15">
      <c r="B33" s="32" t="s">
        <v>47</v>
      </c>
      <c r="C33" s="33"/>
      <c r="D33" s="34"/>
      <c r="E33" s="33"/>
    </row>
    <row r="34" spans="2:5" ht="15">
      <c r="B34" s="33"/>
      <c r="C34" s="34"/>
      <c r="D34" s="33"/>
      <c r="E34" s="33"/>
    </row>
    <row r="35" spans="2:5" ht="15">
      <c r="B35" s="32" t="s">
        <v>48</v>
      </c>
      <c r="C35" s="33"/>
      <c r="D35" s="35" t="s">
        <v>52</v>
      </c>
      <c r="E35" s="33"/>
    </row>
    <row r="36" spans="2:5" ht="15">
      <c r="B36" s="32" t="s">
        <v>49</v>
      </c>
      <c r="C36" s="33"/>
      <c r="D36" s="36">
        <f>+E5</f>
        <v>45819</v>
      </c>
      <c r="E36" s="33"/>
    </row>
    <row r="38" spans="2:4" ht="15">
      <c r="B38" s="32" t="s">
        <v>50</v>
      </c>
      <c r="D38" t="s">
        <v>51</v>
      </c>
    </row>
  </sheetData>
  <autoFilter ref="A8:AK29"/>
  <mergeCells count="3">
    <mergeCell ref="A7:O7"/>
    <mergeCell ref="P7:AG7"/>
    <mergeCell ref="A30:F30"/>
  </mergeCells>
  <dataValidations count="2">
    <dataValidation type="custom" allowBlank="1" showInputMessage="1" showErrorMessage="1" sqref="F9:F29 L9:O29 Q9:Q29 X9:X29 Z9:Z29 AE9:AE29 AG9:AG29 AI9:AI29">
      <formula1>0</formula1>
    </dataValidation>
    <dataValidation type="custom" allowBlank="1" showInputMessage="1" showErrorMessage="1" sqref="M6">
      <formula1>L8</formula1>
    </dataValidation>
  </dataValidations>
  <printOptions horizontalCentered="1" verticalCentered="1"/>
  <pageMargins left="0.7086614173228347" right="0.7086614173228347" top="1.5748031496062993" bottom="1.5748031496062993" header="0" footer="0.11811023622047245"/>
  <pageSetup orientation="landscape" paperSize="5" scale="30" r:id="rId5"/>
  <headerFooter>
    <oddHeader>&amp;L&amp;G&amp;C
&amp;G</oddHeader>
    <oddFooter>&amp;L&amp;G&amp;R
&amp;N</oddFooter>
  </headerFooter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AppVersion>16.0300</AppVers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Fernanda Matute Romero</dc:creator>
  <cp:keywords/>
  <dc:description/>
  <cp:lastModifiedBy/>
  <dcterms:created xsi:type="dcterms:W3CDTF">2025-06-10T21:20:52Z</dcterms:created>
  <dcterms:modified xsi:type="dcterms:W3CDTF">2025-07-21T15:59:58Z</dcterms:modified>
  <cp:category/>
</cp:coreProperties>
</file>