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D:\lmatute\OneDrive - Mutual Ser E.P.S\1. ACTUALIZADO 02 DIC- EQUIPO LUISA MATUTE\PROCESO CONCILIACION\BOLIVAR\ESE HOSPITAL LOCAL SANTA MARIA MOMPOX 806007257\JULIO 2025\"/>
    </mc:Choice>
  </mc:AlternateContent>
  <xr:revisionPtr revIDLastSave="0" documentId="8_{3F7CAD86-BD0E-4D57-851F-A0995D5552BA}" xr6:coauthVersionLast="47" xr6:coauthVersionMax="47" xr10:uidLastSave="{00000000-0000-0000-0000-000000000000}"/>
  <bookViews>
    <workbookView xWindow="-120" yWindow="-120" windowWidth="29040" windowHeight="15720" xr2:uid="{64168226-2AF3-4B82-8024-9D42CC5C28A9}"/>
  </bookViews>
  <sheets>
    <sheet name="FORMATO AIFT010" sheetId="1" r:id="rId1"/>
  </sheets>
  <externalReferences>
    <externalReference r:id="rId2"/>
  </externalReferences>
  <definedNames>
    <definedName name="_xlnm._FilterDatabase" localSheetId="0" hidden="1">'FORMATO AIFT010'!$A$8:$AK$8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6" i="1" l="1"/>
  <c r="D43" i="1"/>
  <c r="AF38" i="1"/>
  <c r="AD38" i="1"/>
  <c r="AC38" i="1"/>
  <c r="AB38" i="1"/>
  <c r="AA38" i="1"/>
  <c r="M38" i="1"/>
  <c r="L38" i="1"/>
  <c r="H38" i="1"/>
  <c r="AI37" i="1"/>
  <c r="AE37" i="1"/>
  <c r="X37" i="1"/>
  <c r="Z37" i="1" s="1"/>
  <c r="U37" i="1"/>
  <c r="S37" i="1"/>
  <c r="Q37" i="1"/>
  <c r="P37" i="1"/>
  <c r="R37" i="1" s="1"/>
  <c r="K37" i="1"/>
  <c r="J37" i="1"/>
  <c r="N37" i="1" s="1"/>
  <c r="I37" i="1"/>
  <c r="G37" i="1"/>
  <c r="AG37" i="1" s="1"/>
  <c r="F37" i="1"/>
  <c r="E37" i="1"/>
  <c r="D37" i="1"/>
  <c r="C37" i="1"/>
  <c r="AI36" i="1"/>
  <c r="AE36" i="1"/>
  <c r="Z36" i="1"/>
  <c r="X36" i="1"/>
  <c r="U36" i="1"/>
  <c r="S36" i="1"/>
  <c r="P36" i="1"/>
  <c r="R36" i="1" s="1"/>
  <c r="AG36" i="1" s="1"/>
  <c r="N36" i="1"/>
  <c r="K36" i="1"/>
  <c r="J36" i="1"/>
  <c r="I36" i="1"/>
  <c r="G36" i="1"/>
  <c r="O36" i="1" s="1"/>
  <c r="F36" i="1"/>
  <c r="E36" i="1"/>
  <c r="D36" i="1"/>
  <c r="C36" i="1"/>
  <c r="AI35" i="1"/>
  <c r="AE35" i="1"/>
  <c r="X35" i="1"/>
  <c r="Z35" i="1" s="1"/>
  <c r="U35" i="1"/>
  <c r="S35" i="1"/>
  <c r="P35" i="1"/>
  <c r="R35" i="1" s="1"/>
  <c r="K35" i="1"/>
  <c r="N35" i="1" s="1"/>
  <c r="J35" i="1"/>
  <c r="I35" i="1"/>
  <c r="G35" i="1"/>
  <c r="F35" i="1"/>
  <c r="E35" i="1"/>
  <c r="D35" i="1"/>
  <c r="C35" i="1"/>
  <c r="AI34" i="1"/>
  <c r="AE34" i="1"/>
  <c r="Z34" i="1"/>
  <c r="X34" i="1"/>
  <c r="U34" i="1"/>
  <c r="S34" i="1"/>
  <c r="R34" i="1"/>
  <c r="P34" i="1"/>
  <c r="Q34" i="1" s="1"/>
  <c r="N34" i="1"/>
  <c r="K34" i="1"/>
  <c r="J34" i="1"/>
  <c r="I34" i="1"/>
  <c r="G34" i="1"/>
  <c r="AG34" i="1" s="1"/>
  <c r="F34" i="1"/>
  <c r="E34" i="1"/>
  <c r="D34" i="1"/>
  <c r="C34" i="1"/>
  <c r="AI33" i="1"/>
  <c r="AE33" i="1"/>
  <c r="X33" i="1"/>
  <c r="Z33" i="1" s="1"/>
  <c r="U33" i="1"/>
  <c r="S33" i="1"/>
  <c r="P33" i="1"/>
  <c r="R33" i="1" s="1"/>
  <c r="K33" i="1"/>
  <c r="J33" i="1"/>
  <c r="N33" i="1" s="1"/>
  <c r="I33" i="1"/>
  <c r="G33" i="1"/>
  <c r="F33" i="1"/>
  <c r="E33" i="1"/>
  <c r="D33" i="1"/>
  <c r="C33" i="1"/>
  <c r="AI32" i="1"/>
  <c r="AE32" i="1"/>
  <c r="X32" i="1"/>
  <c r="Z32" i="1" s="1"/>
  <c r="U32" i="1"/>
  <c r="S32" i="1"/>
  <c r="R32" i="1"/>
  <c r="P32" i="1"/>
  <c r="Q32" i="1" s="1"/>
  <c r="K32" i="1"/>
  <c r="J32" i="1"/>
  <c r="N32" i="1" s="1"/>
  <c r="I32" i="1"/>
  <c r="G32" i="1"/>
  <c r="F32" i="1"/>
  <c r="E32" i="1"/>
  <c r="D32" i="1"/>
  <c r="C32" i="1"/>
  <c r="AI31" i="1"/>
  <c r="AE31" i="1"/>
  <c r="X31" i="1"/>
  <c r="Z31" i="1" s="1"/>
  <c r="U31" i="1"/>
  <c r="S31" i="1"/>
  <c r="R31" i="1"/>
  <c r="Q31" i="1"/>
  <c r="P31" i="1"/>
  <c r="K31" i="1"/>
  <c r="N31" i="1" s="1"/>
  <c r="J31" i="1"/>
  <c r="I31" i="1"/>
  <c r="G31" i="1"/>
  <c r="F31" i="1"/>
  <c r="E31" i="1"/>
  <c r="D31" i="1"/>
  <c r="C31" i="1"/>
  <c r="AI30" i="1"/>
  <c r="AE30" i="1"/>
  <c r="Z30" i="1"/>
  <c r="X30" i="1"/>
  <c r="U30" i="1"/>
  <c r="S30" i="1"/>
  <c r="P30" i="1"/>
  <c r="Q30" i="1" s="1"/>
  <c r="N30" i="1"/>
  <c r="O30" i="1" s="1"/>
  <c r="K30" i="1"/>
  <c r="J30" i="1"/>
  <c r="I30" i="1"/>
  <c r="G30" i="1"/>
  <c r="R30" i="1" s="1"/>
  <c r="F30" i="1"/>
  <c r="E30" i="1"/>
  <c r="D30" i="1"/>
  <c r="C30" i="1"/>
  <c r="AI29" i="1"/>
  <c r="AE29" i="1"/>
  <c r="X29" i="1"/>
  <c r="Z29" i="1" s="1"/>
  <c r="U29" i="1"/>
  <c r="S29" i="1"/>
  <c r="Q29" i="1"/>
  <c r="P29" i="1"/>
  <c r="R29" i="1" s="1"/>
  <c r="K29" i="1"/>
  <c r="J29" i="1"/>
  <c r="N29" i="1" s="1"/>
  <c r="I29" i="1"/>
  <c r="G29" i="1"/>
  <c r="F29" i="1"/>
  <c r="E29" i="1"/>
  <c r="D29" i="1"/>
  <c r="C29" i="1"/>
  <c r="AI28" i="1"/>
  <c r="AE28" i="1"/>
  <c r="Z28" i="1"/>
  <c r="X28" i="1"/>
  <c r="U28" i="1"/>
  <c r="S28" i="1"/>
  <c r="P28" i="1"/>
  <c r="Q28" i="1" s="1"/>
  <c r="N28" i="1"/>
  <c r="K28" i="1"/>
  <c r="J28" i="1"/>
  <c r="I28" i="1"/>
  <c r="G28" i="1"/>
  <c r="O28" i="1" s="1"/>
  <c r="F28" i="1"/>
  <c r="E28" i="1"/>
  <c r="D28" i="1"/>
  <c r="C28" i="1"/>
  <c r="AI27" i="1"/>
  <c r="AE27" i="1"/>
  <c r="X27" i="1"/>
  <c r="Z27" i="1" s="1"/>
  <c r="U27" i="1"/>
  <c r="S27" i="1"/>
  <c r="R27" i="1"/>
  <c r="Q27" i="1"/>
  <c r="P27" i="1"/>
  <c r="K27" i="1"/>
  <c r="N27" i="1" s="1"/>
  <c r="J27" i="1"/>
  <c r="I27" i="1"/>
  <c r="G27" i="1"/>
  <c r="AG27" i="1" s="1"/>
  <c r="F27" i="1"/>
  <c r="E27" i="1"/>
  <c r="D27" i="1"/>
  <c r="C27" i="1"/>
  <c r="AI26" i="1"/>
  <c r="AE26" i="1"/>
  <c r="Z26" i="1"/>
  <c r="X26" i="1"/>
  <c r="U26" i="1"/>
  <c r="S26" i="1"/>
  <c r="R26" i="1"/>
  <c r="P26" i="1"/>
  <c r="Q26" i="1" s="1"/>
  <c r="N26" i="1"/>
  <c r="K26" i="1"/>
  <c r="J26" i="1"/>
  <c r="I26" i="1"/>
  <c r="G26" i="1"/>
  <c r="AG26" i="1" s="1"/>
  <c r="F26" i="1"/>
  <c r="E26" i="1"/>
  <c r="D26" i="1"/>
  <c r="C26" i="1"/>
  <c r="AI25" i="1"/>
  <c r="AE25" i="1"/>
  <c r="X25" i="1"/>
  <c r="Z25" i="1" s="1"/>
  <c r="U25" i="1"/>
  <c r="S25" i="1"/>
  <c r="P25" i="1"/>
  <c r="R25" i="1" s="1"/>
  <c r="K25" i="1"/>
  <c r="J25" i="1"/>
  <c r="N25" i="1" s="1"/>
  <c r="I25" i="1"/>
  <c r="G25" i="1"/>
  <c r="F25" i="1"/>
  <c r="E25" i="1"/>
  <c r="D25" i="1"/>
  <c r="C25" i="1"/>
  <c r="AI24" i="1"/>
  <c r="AE24" i="1"/>
  <c r="X24" i="1"/>
  <c r="Z24" i="1" s="1"/>
  <c r="U24" i="1"/>
  <c r="S24" i="1"/>
  <c r="R24" i="1"/>
  <c r="P24" i="1"/>
  <c r="Q24" i="1" s="1"/>
  <c r="K24" i="1"/>
  <c r="J24" i="1"/>
  <c r="N24" i="1" s="1"/>
  <c r="I24" i="1"/>
  <c r="G24" i="1"/>
  <c r="AG24" i="1" s="1"/>
  <c r="F24" i="1"/>
  <c r="E24" i="1"/>
  <c r="D24" i="1"/>
  <c r="C24" i="1"/>
  <c r="AI23" i="1"/>
  <c r="AE23" i="1"/>
  <c r="X23" i="1"/>
  <c r="Z23" i="1" s="1"/>
  <c r="U23" i="1"/>
  <c r="S23" i="1"/>
  <c r="R23" i="1"/>
  <c r="Q23" i="1"/>
  <c r="P23" i="1"/>
  <c r="K23" i="1"/>
  <c r="N23" i="1" s="1"/>
  <c r="J23" i="1"/>
  <c r="I23" i="1"/>
  <c r="G23" i="1"/>
  <c r="AG23" i="1" s="1"/>
  <c r="F23" i="1"/>
  <c r="E23" i="1"/>
  <c r="D23" i="1"/>
  <c r="C23" i="1"/>
  <c r="AI22" i="1"/>
  <c r="AE22" i="1"/>
  <c r="Z22" i="1"/>
  <c r="X22" i="1"/>
  <c r="U22" i="1"/>
  <c r="S22" i="1"/>
  <c r="R22" i="1"/>
  <c r="P22" i="1"/>
  <c r="Q22" i="1" s="1"/>
  <c r="N22" i="1"/>
  <c r="O22" i="1" s="1"/>
  <c r="K22" i="1"/>
  <c r="J22" i="1"/>
  <c r="I22" i="1"/>
  <c r="G22" i="1"/>
  <c r="AG22" i="1" s="1"/>
  <c r="F22" i="1"/>
  <c r="E22" i="1"/>
  <c r="D22" i="1"/>
  <c r="C22" i="1"/>
  <c r="AI21" i="1"/>
  <c r="AE21" i="1"/>
  <c r="X21" i="1"/>
  <c r="Z21" i="1" s="1"/>
  <c r="U21" i="1"/>
  <c r="S21" i="1"/>
  <c r="Q21" i="1"/>
  <c r="P21" i="1"/>
  <c r="R21" i="1" s="1"/>
  <c r="K21" i="1"/>
  <c r="J21" i="1"/>
  <c r="N21" i="1" s="1"/>
  <c r="I21" i="1"/>
  <c r="G21" i="1"/>
  <c r="F21" i="1"/>
  <c r="E21" i="1"/>
  <c r="D21" i="1"/>
  <c r="C21" i="1"/>
  <c r="AI20" i="1"/>
  <c r="AE20" i="1"/>
  <c r="Z20" i="1"/>
  <c r="X20" i="1"/>
  <c r="U20" i="1"/>
  <c r="S20" i="1"/>
  <c r="P20" i="1"/>
  <c r="Q20" i="1" s="1"/>
  <c r="N20" i="1"/>
  <c r="K20" i="1"/>
  <c r="J20" i="1"/>
  <c r="I20" i="1"/>
  <c r="G20" i="1"/>
  <c r="O20" i="1" s="1"/>
  <c r="F20" i="1"/>
  <c r="E20" i="1"/>
  <c r="D20" i="1"/>
  <c r="C20" i="1"/>
  <c r="AI19" i="1"/>
  <c r="AE19" i="1"/>
  <c r="X19" i="1"/>
  <c r="Z19" i="1" s="1"/>
  <c r="U19" i="1"/>
  <c r="S19" i="1"/>
  <c r="R19" i="1"/>
  <c r="Q19" i="1"/>
  <c r="P19" i="1"/>
  <c r="K19" i="1"/>
  <c r="N19" i="1" s="1"/>
  <c r="J19" i="1"/>
  <c r="I19" i="1"/>
  <c r="G19" i="1"/>
  <c r="AG19" i="1" s="1"/>
  <c r="F19" i="1"/>
  <c r="E19" i="1"/>
  <c r="D19" i="1"/>
  <c r="C19" i="1"/>
  <c r="AI18" i="1"/>
  <c r="AE18" i="1"/>
  <c r="Z18" i="1"/>
  <c r="X18" i="1"/>
  <c r="U18" i="1"/>
  <c r="S18" i="1"/>
  <c r="R18" i="1"/>
  <c r="P18" i="1"/>
  <c r="Q18" i="1" s="1"/>
  <c r="N18" i="1"/>
  <c r="K18" i="1"/>
  <c r="J18" i="1"/>
  <c r="I18" i="1"/>
  <c r="G18" i="1"/>
  <c r="AG18" i="1" s="1"/>
  <c r="F18" i="1"/>
  <c r="E18" i="1"/>
  <c r="D18" i="1"/>
  <c r="C18" i="1"/>
  <c r="AI17" i="1"/>
  <c r="AE17" i="1"/>
  <c r="X17" i="1"/>
  <c r="Z17" i="1" s="1"/>
  <c r="U17" i="1"/>
  <c r="S17" i="1"/>
  <c r="P17" i="1"/>
  <c r="R17" i="1" s="1"/>
  <c r="K17" i="1"/>
  <c r="J17" i="1"/>
  <c r="N17" i="1" s="1"/>
  <c r="I17" i="1"/>
  <c r="G17" i="1"/>
  <c r="F17" i="1"/>
  <c r="E17" i="1"/>
  <c r="D17" i="1"/>
  <c r="C17" i="1"/>
  <c r="AI16" i="1"/>
  <c r="AE16" i="1"/>
  <c r="X16" i="1"/>
  <c r="Z16" i="1" s="1"/>
  <c r="U16" i="1"/>
  <c r="S16" i="1"/>
  <c r="R16" i="1"/>
  <c r="P16" i="1"/>
  <c r="Q16" i="1" s="1"/>
  <c r="K16" i="1"/>
  <c r="J16" i="1"/>
  <c r="N16" i="1" s="1"/>
  <c r="I16" i="1"/>
  <c r="G16" i="1"/>
  <c r="AG16" i="1" s="1"/>
  <c r="F16" i="1"/>
  <c r="E16" i="1"/>
  <c r="D16" i="1"/>
  <c r="C16" i="1"/>
  <c r="AI15" i="1"/>
  <c r="AE15" i="1"/>
  <c r="X15" i="1"/>
  <c r="Z15" i="1" s="1"/>
  <c r="U15" i="1"/>
  <c r="S15" i="1"/>
  <c r="R15" i="1"/>
  <c r="Q15" i="1"/>
  <c r="P15" i="1"/>
  <c r="K15" i="1"/>
  <c r="N15" i="1" s="1"/>
  <c r="J15" i="1"/>
  <c r="I15" i="1"/>
  <c r="G15" i="1"/>
  <c r="AG15" i="1" s="1"/>
  <c r="F15" i="1"/>
  <c r="E15" i="1"/>
  <c r="D15" i="1"/>
  <c r="C15" i="1"/>
  <c r="AI14" i="1"/>
  <c r="AE14" i="1"/>
  <c r="Z14" i="1"/>
  <c r="X14" i="1"/>
  <c r="U14" i="1"/>
  <c r="S14" i="1"/>
  <c r="R14" i="1"/>
  <c r="P14" i="1"/>
  <c r="Q14" i="1" s="1"/>
  <c r="N14" i="1"/>
  <c r="O14" i="1" s="1"/>
  <c r="K14" i="1"/>
  <c r="J14" i="1"/>
  <c r="I14" i="1"/>
  <c r="G14" i="1"/>
  <c r="AG14" i="1" s="1"/>
  <c r="F14" i="1"/>
  <c r="E14" i="1"/>
  <c r="D14" i="1"/>
  <c r="C14" i="1"/>
  <c r="AI13" i="1"/>
  <c r="AE13" i="1"/>
  <c r="X13" i="1"/>
  <c r="Z13" i="1" s="1"/>
  <c r="U13" i="1"/>
  <c r="S13" i="1"/>
  <c r="Q13" i="1"/>
  <c r="P13" i="1"/>
  <c r="R13" i="1" s="1"/>
  <c r="K13" i="1"/>
  <c r="J13" i="1"/>
  <c r="N13" i="1" s="1"/>
  <c r="I13" i="1"/>
  <c r="G13" i="1"/>
  <c r="F13" i="1"/>
  <c r="E13" i="1"/>
  <c r="D13" i="1"/>
  <c r="C13" i="1"/>
  <c r="AI12" i="1"/>
  <c r="AE12" i="1"/>
  <c r="Z12" i="1"/>
  <c r="X12" i="1"/>
  <c r="U12" i="1"/>
  <c r="S12" i="1"/>
  <c r="P12" i="1"/>
  <c r="R12" i="1" s="1"/>
  <c r="AG12" i="1" s="1"/>
  <c r="N12" i="1"/>
  <c r="K12" i="1"/>
  <c r="J12" i="1"/>
  <c r="I12" i="1"/>
  <c r="G12" i="1"/>
  <c r="O12" i="1" s="1"/>
  <c r="F12" i="1"/>
  <c r="E12" i="1"/>
  <c r="D12" i="1"/>
  <c r="C12" i="1"/>
  <c r="AI11" i="1"/>
  <c r="AE11" i="1"/>
  <c r="X11" i="1"/>
  <c r="Z11" i="1" s="1"/>
  <c r="U11" i="1"/>
  <c r="S11" i="1"/>
  <c r="R11" i="1"/>
  <c r="Q11" i="1"/>
  <c r="P11" i="1"/>
  <c r="K11" i="1"/>
  <c r="N11" i="1" s="1"/>
  <c r="J11" i="1"/>
  <c r="I11" i="1"/>
  <c r="G11" i="1"/>
  <c r="AG11" i="1" s="1"/>
  <c r="F11" i="1"/>
  <c r="E11" i="1"/>
  <c r="D11" i="1"/>
  <c r="C11" i="1"/>
  <c r="A11" i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I10" i="1"/>
  <c r="AE10" i="1"/>
  <c r="Z10" i="1"/>
  <c r="X10" i="1"/>
  <c r="U10" i="1"/>
  <c r="S10" i="1"/>
  <c r="R10" i="1"/>
  <c r="P10" i="1"/>
  <c r="Q10" i="1" s="1"/>
  <c r="N10" i="1"/>
  <c r="K10" i="1"/>
  <c r="J10" i="1"/>
  <c r="I10" i="1"/>
  <c r="I38" i="1" s="1"/>
  <c r="G10" i="1"/>
  <c r="AG10" i="1" s="1"/>
  <c r="F10" i="1"/>
  <c r="E10" i="1"/>
  <c r="D10" i="1"/>
  <c r="C10" i="1"/>
  <c r="A10" i="1"/>
  <c r="AI9" i="1"/>
  <c r="AE9" i="1"/>
  <c r="AE38" i="1" s="1"/>
  <c r="X9" i="1"/>
  <c r="Z9" i="1" s="1"/>
  <c r="U9" i="1"/>
  <c r="U38" i="1" s="1"/>
  <c r="S9" i="1"/>
  <c r="S38" i="1" s="1"/>
  <c r="P9" i="1"/>
  <c r="R9" i="1" s="1"/>
  <c r="K9" i="1"/>
  <c r="K38" i="1" s="1"/>
  <c r="J9" i="1"/>
  <c r="N9" i="1" s="1"/>
  <c r="I9" i="1"/>
  <c r="G9" i="1"/>
  <c r="G38" i="1" s="1"/>
  <c r="F9" i="1"/>
  <c r="E9" i="1"/>
  <c r="D9" i="1"/>
  <c r="C9" i="1"/>
  <c r="E5" i="1"/>
  <c r="D44" i="1" s="1"/>
  <c r="E4" i="1"/>
  <c r="B3" i="1"/>
  <c r="Z38" i="1" l="1"/>
  <c r="AG33" i="1"/>
  <c r="O33" i="1"/>
  <c r="AG29" i="1"/>
  <c r="AG21" i="1"/>
  <c r="O25" i="1"/>
  <c r="AG25" i="1"/>
  <c r="O37" i="1"/>
  <c r="N38" i="1"/>
  <c r="AG9" i="1"/>
  <c r="O9" i="1"/>
  <c r="AG13" i="1"/>
  <c r="AG17" i="1"/>
  <c r="O17" i="1"/>
  <c r="AG35" i="1"/>
  <c r="R38" i="1"/>
  <c r="AG31" i="1"/>
  <c r="AG32" i="1"/>
  <c r="Q12" i="1"/>
  <c r="Q36" i="1"/>
  <c r="Q9" i="1"/>
  <c r="O11" i="1"/>
  <c r="Q17" i="1"/>
  <c r="O19" i="1"/>
  <c r="R20" i="1"/>
  <c r="AG20" i="1" s="1"/>
  <c r="Q25" i="1"/>
  <c r="O27" i="1"/>
  <c r="R28" i="1"/>
  <c r="AG28" i="1" s="1"/>
  <c r="AG30" i="1"/>
  <c r="Q33" i="1"/>
  <c r="O35" i="1"/>
  <c r="J38" i="1"/>
  <c r="O16" i="1"/>
  <c r="O24" i="1"/>
  <c r="O32" i="1"/>
  <c r="O13" i="1"/>
  <c r="O21" i="1"/>
  <c r="O29" i="1"/>
  <c r="Q35" i="1"/>
  <c r="X38" i="1"/>
  <c r="O10" i="1"/>
  <c r="O18" i="1"/>
  <c r="O26" i="1"/>
  <c r="O34" i="1"/>
  <c r="O15" i="1"/>
  <c r="O23" i="1"/>
  <c r="O31" i="1"/>
  <c r="Q38" i="1" l="1"/>
  <c r="O38" i="1"/>
  <c r="AG3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tc={F80D5CFB-BEA3-44C6-A189-70B84CD2E3C8}</author>
    <author>tc={C165B264-9CA1-4F42-A36C-0C63F7BF1BCA}</author>
    <author>tc={0CD15CDB-980D-4937-95B0-10101C8D0543}</author>
    <author>tc={F720F1C2-218A-4AFE-9FBF-72FFAE660743}</author>
    <author>tc={9CF451C2-7CD1-4BAD-94BD-9FE370BAA9B1}</author>
    <author>tc={504FDD45-BA1E-44AF-8BA9-0096DCECBDA7}</author>
  </authors>
  <commentList>
    <comment ref="J8" authorId="0" shapeId="0" xr:uid="{F80D5CFB-BEA3-44C6-A189-70B84CD2E3C8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C165B264-9CA1-4F42-A36C-0C63F7BF1BCA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0CD15CDB-980D-4937-95B0-10101C8D0543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F720F1C2-218A-4AFE-9FBF-72FFAE660743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9CF451C2-7CD1-4BAD-94BD-9FE370BAA9B1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504FDD45-BA1E-44AF-8BA9-0096DCECBDA7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<sst xmlns="http://schemas.openxmlformats.org/spreadsheetml/2006/main" count="165" uniqueCount="52">
  <si>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</si>
  <si>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</si>
  <si>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</si>
  <si>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</si>
  <si>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</si>
  <si>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</si>
  <si>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</si>
  <si>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</si>
  <si>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</si>
  <si>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</si>
  <si>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</si>
  <si>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</si>
  <si>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</si>
  <si>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</si>
  <si>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</si>
  <si>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</si>
  <si>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</si>
  <si>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</si>
  <si>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</si>
  <si>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</si>
  <si>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</si>
  <si>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</si>
  <si>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</si>
  <si>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</si>
  <si>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</si>
  <si>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</si>
  <si>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</si>
  <si>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</si>
  <si>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</si>
  <si>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</si>
  <si>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</si>
  <si>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</si>
  <si>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</si>
  <si>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</si>
  <si>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</si>
  <si>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</si>
  <si>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</si>
  <si>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</si>
  <si>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</si>
  <si>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</si>
  <si>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</si>
  <si>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</si>
  <si>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</si>
  <si>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</si>
  <si>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CAPITA</t>
  </si>
  <si>
    <t>DD/MM/AAAA</t>
  </si>
  <si>
    <t>EVENTO</t>
  </si>
  <si>
    <t>TOTALES</t>
  </si>
  <si>
    <t>Responsable de la EPS:</t>
  </si>
  <si>
    <t>Nombres y apellidos:</t>
  </si>
  <si>
    <t>Fecha de elaboración:</t>
  </si>
  <si>
    <t>Responsable de la IPS: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</si>
</sst>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Aptos Narrow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11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2E72E502-C5AB-4630-98AF-86F17179503E}"/>
    <cellStyle name="Normal 4" xfId="3" xr:uid="{4BC955A6-C22B-47C9-8999-4D7BA81A9D9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lmatute\OneDrive%20-%20Mutual%20Ser%20E.P.S\1.%20ACTUALIZADO%2002%20DIC-%20EQUIPO%20LUISA%20MATUTE\PROCESO%20CONCILIACION\BOLIVAR\ESE%20HOSPITAL%20LOCAL%20SANTA%20MARIA%20MOMPOX%20806007257\JULIO%202025\AA_07-2025_00018.xlsb" TargetMode="External"/><Relationship Id="rId1" Type="http://schemas.openxmlformats.org/officeDocument/2006/relationships/externalLinkPath" Target="AA_07-2025_000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RRF"/>
      <sheetName val="DEPURADO"/>
      <sheetName val="FOR.AUD"/>
      <sheetName val="ACTA ANA"/>
      <sheetName val="FORMATO AIFT010"/>
      <sheetName val="030"/>
      <sheetName val="ACTA INA (LC)"/>
      <sheetName val="ACTA INA (C)"/>
      <sheetName val="ACTA REU"/>
    </sheetNames>
    <sheetDataSet>
      <sheetData sheetId="0"/>
      <sheetData sheetId="1">
        <row r="3">
          <cell r="A3" t="str">
            <v>HSM7148</v>
          </cell>
          <cell r="B3">
            <v>7148</v>
          </cell>
          <cell r="C3">
            <v>45351</v>
          </cell>
          <cell r="D3">
            <v>45357</v>
          </cell>
          <cell r="F3">
            <v>11940468</v>
          </cell>
          <cell r="G3" t="str">
            <v>CANCELADA</v>
          </cell>
          <cell r="H3">
            <v>0</v>
          </cell>
          <cell r="I3">
            <v>0</v>
          </cell>
          <cell r="P3">
            <v>967698.3200000003</v>
          </cell>
          <cell r="Q3">
            <v>10972769.68</v>
          </cell>
          <cell r="R3">
            <v>0</v>
          </cell>
        </row>
        <row r="4">
          <cell r="A4" t="str">
            <v>HSM7149</v>
          </cell>
          <cell r="B4">
            <v>7149</v>
          </cell>
          <cell r="C4">
            <v>45351</v>
          </cell>
          <cell r="D4">
            <v>45357</v>
          </cell>
          <cell r="F4">
            <v>35378629</v>
          </cell>
          <cell r="G4" t="str">
            <v>CANCELADA</v>
          </cell>
          <cell r="H4">
            <v>0</v>
          </cell>
          <cell r="I4">
            <v>0</v>
          </cell>
          <cell r="P4">
            <v>35378629</v>
          </cell>
          <cell r="Q4">
            <v>0</v>
          </cell>
          <cell r="R4">
            <v>0</v>
          </cell>
        </row>
        <row r="5">
          <cell r="A5" t="str">
            <v>HSM7151</v>
          </cell>
          <cell r="B5">
            <v>7151</v>
          </cell>
          <cell r="C5">
            <v>45351</v>
          </cell>
          <cell r="D5">
            <v>45357</v>
          </cell>
          <cell r="F5">
            <v>62535942</v>
          </cell>
          <cell r="G5" t="str">
            <v>CANCELADA</v>
          </cell>
          <cell r="H5">
            <v>0</v>
          </cell>
          <cell r="I5">
            <v>0</v>
          </cell>
          <cell r="P5">
            <v>62535942</v>
          </cell>
          <cell r="Q5">
            <v>0</v>
          </cell>
          <cell r="R5">
            <v>0</v>
          </cell>
        </row>
        <row r="6">
          <cell r="A6" t="str">
            <v>HMS5488</v>
          </cell>
          <cell r="B6">
            <v>548</v>
          </cell>
          <cell r="C6">
            <v>45412</v>
          </cell>
          <cell r="D6">
            <v>45419</v>
          </cell>
          <cell r="F6">
            <v>1535086</v>
          </cell>
          <cell r="G6" t="str">
            <v>CANCELADA</v>
          </cell>
          <cell r="H6">
            <v>0</v>
          </cell>
          <cell r="I6">
            <v>0</v>
          </cell>
          <cell r="P6">
            <v>0</v>
          </cell>
          <cell r="Q6">
            <v>0</v>
          </cell>
          <cell r="R6">
            <v>1535086</v>
          </cell>
        </row>
        <row r="7">
          <cell r="A7" t="str">
            <v>HSM5710</v>
          </cell>
          <cell r="B7">
            <v>5710</v>
          </cell>
          <cell r="C7">
            <v>45504</v>
          </cell>
          <cell r="D7">
            <v>45512</v>
          </cell>
          <cell r="F7">
            <v>65427857</v>
          </cell>
          <cell r="G7" t="str">
            <v>CANCELADA</v>
          </cell>
          <cell r="H7">
            <v>0</v>
          </cell>
          <cell r="I7">
            <v>0</v>
          </cell>
          <cell r="P7">
            <v>65427857</v>
          </cell>
          <cell r="Q7">
            <v>0</v>
          </cell>
          <cell r="R7">
            <v>0</v>
          </cell>
        </row>
        <row r="8">
          <cell r="A8" t="str">
            <v>HSM5831</v>
          </cell>
          <cell r="B8">
            <v>5831</v>
          </cell>
          <cell r="C8">
            <v>45535</v>
          </cell>
          <cell r="D8">
            <v>45543</v>
          </cell>
          <cell r="F8">
            <v>237237</v>
          </cell>
          <cell r="G8" t="str">
            <v>CANCELADA</v>
          </cell>
          <cell r="H8">
            <v>0</v>
          </cell>
          <cell r="I8">
            <v>0</v>
          </cell>
          <cell r="P8">
            <v>237237</v>
          </cell>
          <cell r="Q8">
            <v>0</v>
          </cell>
          <cell r="R8">
            <v>0</v>
          </cell>
        </row>
        <row r="9">
          <cell r="A9" t="str">
            <v>HSM6094</v>
          </cell>
          <cell r="B9">
            <v>6094</v>
          </cell>
          <cell r="C9">
            <v>45657</v>
          </cell>
          <cell r="D9">
            <v>45666</v>
          </cell>
          <cell r="F9">
            <v>199992</v>
          </cell>
          <cell r="G9" t="str">
            <v>CANCELADA</v>
          </cell>
          <cell r="H9">
            <v>0</v>
          </cell>
          <cell r="I9">
            <v>0</v>
          </cell>
          <cell r="P9">
            <v>40690.68</v>
          </cell>
          <cell r="Q9">
            <v>159301.32</v>
          </cell>
          <cell r="R9">
            <v>0</v>
          </cell>
        </row>
        <row r="10">
          <cell r="A10" t="str">
            <v>HSM6105</v>
          </cell>
          <cell r="B10">
            <v>6105</v>
          </cell>
          <cell r="C10">
            <v>45664</v>
          </cell>
          <cell r="D10">
            <v>45698</v>
          </cell>
          <cell r="F10">
            <v>642464</v>
          </cell>
          <cell r="G10" t="str">
            <v>CANCELADA</v>
          </cell>
          <cell r="H10">
            <v>0</v>
          </cell>
          <cell r="I10">
            <v>0</v>
          </cell>
          <cell r="P10">
            <v>0</v>
          </cell>
          <cell r="Q10">
            <v>642464</v>
          </cell>
          <cell r="R10">
            <v>0</v>
          </cell>
        </row>
        <row r="11">
          <cell r="A11" t="str">
            <v>HSM6173</v>
          </cell>
          <cell r="B11">
            <v>6173</v>
          </cell>
          <cell r="C11">
            <v>45686</v>
          </cell>
          <cell r="D11">
            <v>45698</v>
          </cell>
          <cell r="F11">
            <v>575928</v>
          </cell>
          <cell r="G11" t="str">
            <v>CANCELADA</v>
          </cell>
          <cell r="H11">
            <v>0</v>
          </cell>
          <cell r="I11">
            <v>0</v>
          </cell>
          <cell r="P11">
            <v>0</v>
          </cell>
          <cell r="Q11">
            <v>575928</v>
          </cell>
          <cell r="R11">
            <v>0</v>
          </cell>
        </row>
        <row r="12">
          <cell r="A12" t="str">
            <v>HSM6276</v>
          </cell>
          <cell r="B12">
            <v>6276</v>
          </cell>
          <cell r="C12">
            <v>45715</v>
          </cell>
          <cell r="D12">
            <v>45724</v>
          </cell>
          <cell r="F12">
            <v>350372</v>
          </cell>
          <cell r="G12" t="str">
            <v>CANCELADA</v>
          </cell>
          <cell r="H12">
            <v>0</v>
          </cell>
          <cell r="I12">
            <v>0</v>
          </cell>
          <cell r="P12">
            <v>0</v>
          </cell>
          <cell r="Q12">
            <v>0</v>
          </cell>
          <cell r="R12">
            <v>350372</v>
          </cell>
        </row>
        <row r="13">
          <cell r="A13" t="str">
            <v>HSM6277</v>
          </cell>
          <cell r="B13">
            <v>6277</v>
          </cell>
          <cell r="C13">
            <v>45715</v>
          </cell>
          <cell r="D13">
            <v>45724</v>
          </cell>
          <cell r="F13">
            <v>192881</v>
          </cell>
          <cell r="G13" t="str">
            <v>CANCELADA</v>
          </cell>
          <cell r="H13">
            <v>0</v>
          </cell>
          <cell r="I13">
            <v>0</v>
          </cell>
          <cell r="P13">
            <v>0</v>
          </cell>
          <cell r="Q13">
            <v>0</v>
          </cell>
          <cell r="R13">
            <v>192881</v>
          </cell>
        </row>
        <row r="14">
          <cell r="A14" t="str">
            <v>HSM6278</v>
          </cell>
          <cell r="B14">
            <v>6278</v>
          </cell>
          <cell r="C14">
            <v>45715</v>
          </cell>
          <cell r="D14">
            <v>45724</v>
          </cell>
          <cell r="F14">
            <v>13514</v>
          </cell>
          <cell r="G14" t="str">
            <v>CANCELADA</v>
          </cell>
          <cell r="H14">
            <v>0</v>
          </cell>
          <cell r="I14">
            <v>0</v>
          </cell>
          <cell r="P14">
            <v>0</v>
          </cell>
          <cell r="Q14">
            <v>0</v>
          </cell>
          <cell r="R14">
            <v>13514</v>
          </cell>
        </row>
        <row r="15">
          <cell r="A15" t="str">
            <v>HSM6279</v>
          </cell>
          <cell r="B15">
            <v>6279</v>
          </cell>
          <cell r="C15">
            <v>45715</v>
          </cell>
          <cell r="D15">
            <v>45724</v>
          </cell>
          <cell r="F15">
            <v>230974</v>
          </cell>
          <cell r="G15" t="str">
            <v>CANCELADA</v>
          </cell>
          <cell r="H15">
            <v>0</v>
          </cell>
          <cell r="I15">
            <v>0</v>
          </cell>
          <cell r="P15">
            <v>0</v>
          </cell>
          <cell r="Q15">
            <v>230974</v>
          </cell>
          <cell r="R15">
            <v>0</v>
          </cell>
        </row>
        <row r="16">
          <cell r="A16" t="str">
            <v>HSM6281</v>
          </cell>
          <cell r="B16">
            <v>6281</v>
          </cell>
          <cell r="C16">
            <v>45715</v>
          </cell>
          <cell r="D16">
            <v>45724</v>
          </cell>
          <cell r="F16">
            <v>195010</v>
          </cell>
          <cell r="G16" t="str">
            <v>CANCELADA</v>
          </cell>
          <cell r="H16">
            <v>0</v>
          </cell>
          <cell r="I16">
            <v>0</v>
          </cell>
          <cell r="P16">
            <v>0</v>
          </cell>
          <cell r="Q16">
            <v>0</v>
          </cell>
          <cell r="R16">
            <v>195010</v>
          </cell>
        </row>
        <row r="17">
          <cell r="A17" t="str">
            <v>HSM6315</v>
          </cell>
          <cell r="B17">
            <v>6315</v>
          </cell>
          <cell r="C17">
            <v>45747</v>
          </cell>
          <cell r="D17">
            <v>45754</v>
          </cell>
          <cell r="F17">
            <v>1000000</v>
          </cell>
          <cell r="G17" t="str">
            <v>CANCELADA</v>
          </cell>
          <cell r="H17">
            <v>0</v>
          </cell>
          <cell r="I17">
            <v>0</v>
          </cell>
          <cell r="P17">
            <v>1000000</v>
          </cell>
          <cell r="Q17">
            <v>0</v>
          </cell>
          <cell r="R17">
            <v>0</v>
          </cell>
        </row>
        <row r="18">
          <cell r="A18" t="str">
            <v>HSM6316</v>
          </cell>
          <cell r="B18">
            <v>6316</v>
          </cell>
          <cell r="C18">
            <v>45747</v>
          </cell>
          <cell r="D18">
            <v>45754</v>
          </cell>
          <cell r="F18">
            <v>578054</v>
          </cell>
          <cell r="G18" t="str">
            <v>CANCELADA</v>
          </cell>
          <cell r="H18">
            <v>0</v>
          </cell>
          <cell r="I18">
            <v>0</v>
          </cell>
          <cell r="P18">
            <v>1172.46</v>
          </cell>
          <cell r="Q18">
            <v>576881.54</v>
          </cell>
          <cell r="R18">
            <v>0</v>
          </cell>
        </row>
        <row r="19">
          <cell r="A19" t="str">
            <v>HSM6334</v>
          </cell>
          <cell r="B19">
            <v>6334</v>
          </cell>
          <cell r="C19">
            <v>45748</v>
          </cell>
          <cell r="D19">
            <v>45755</v>
          </cell>
          <cell r="F19">
            <v>1415000</v>
          </cell>
          <cell r="G19" t="str">
            <v>NO RADICADA</v>
          </cell>
          <cell r="H19">
            <v>1415000</v>
          </cell>
          <cell r="I19">
            <v>0</v>
          </cell>
          <cell r="P19">
            <v>0</v>
          </cell>
          <cell r="Q19">
            <v>0</v>
          </cell>
          <cell r="R19">
            <v>0</v>
          </cell>
        </row>
        <row r="20">
          <cell r="A20" t="str">
            <v>HSM6335</v>
          </cell>
          <cell r="B20">
            <v>6335</v>
          </cell>
          <cell r="C20">
            <v>45748</v>
          </cell>
          <cell r="D20">
            <v>45755</v>
          </cell>
          <cell r="F20">
            <v>190203</v>
          </cell>
          <cell r="G20" t="str">
            <v>SALDO A FAVOR DEL PRESTADOR</v>
          </cell>
          <cell r="H20">
            <v>0</v>
          </cell>
          <cell r="I20">
            <v>0</v>
          </cell>
          <cell r="P20">
            <v>0</v>
          </cell>
          <cell r="Q20">
            <v>0</v>
          </cell>
          <cell r="R20">
            <v>0</v>
          </cell>
        </row>
        <row r="21">
          <cell r="A21" t="str">
            <v>HSM6375</v>
          </cell>
          <cell r="B21">
            <v>6375</v>
          </cell>
          <cell r="C21">
            <v>45777</v>
          </cell>
          <cell r="D21">
            <v>45783</v>
          </cell>
          <cell r="F21">
            <v>8974497</v>
          </cell>
          <cell r="G21" t="str">
            <v>CANCELADA</v>
          </cell>
          <cell r="H21">
            <v>0</v>
          </cell>
          <cell r="I21">
            <v>0</v>
          </cell>
          <cell r="P21">
            <v>0</v>
          </cell>
          <cell r="Q21">
            <v>2884186.34</v>
          </cell>
          <cell r="R21">
            <v>6090310.6600000001</v>
          </cell>
        </row>
        <row r="22">
          <cell r="A22" t="str">
            <v>HSM6391</v>
          </cell>
          <cell r="B22">
            <v>6391</v>
          </cell>
          <cell r="C22">
            <v>45786</v>
          </cell>
          <cell r="D22">
            <v>45786</v>
          </cell>
          <cell r="F22">
            <v>229649</v>
          </cell>
          <cell r="G22" t="str">
            <v>NO RADICADA</v>
          </cell>
          <cell r="H22">
            <v>229649</v>
          </cell>
          <cell r="I22">
            <v>0</v>
          </cell>
          <cell r="P22">
            <v>0</v>
          </cell>
          <cell r="Q22">
            <v>0</v>
          </cell>
          <cell r="R22">
            <v>0</v>
          </cell>
        </row>
        <row r="23">
          <cell r="A23" t="str">
            <v>HSM6393</v>
          </cell>
          <cell r="B23">
            <v>6393</v>
          </cell>
          <cell r="C23">
            <v>45786</v>
          </cell>
          <cell r="D23">
            <v>45786</v>
          </cell>
          <cell r="F23">
            <v>236205</v>
          </cell>
          <cell r="G23" t="str">
            <v>NO RADICADA</v>
          </cell>
          <cell r="H23">
            <v>236205</v>
          </cell>
          <cell r="I23">
            <v>0</v>
          </cell>
          <cell r="P23">
            <v>0</v>
          </cell>
          <cell r="Q23">
            <v>0</v>
          </cell>
          <cell r="R23">
            <v>0</v>
          </cell>
        </row>
        <row r="24">
          <cell r="A24" t="str">
            <v>HSM6394</v>
          </cell>
          <cell r="B24">
            <v>6394</v>
          </cell>
          <cell r="C24">
            <v>45786</v>
          </cell>
          <cell r="D24">
            <v>45786</v>
          </cell>
          <cell r="F24">
            <v>544007</v>
          </cell>
          <cell r="G24" t="str">
            <v>NO RADICADA</v>
          </cell>
          <cell r="H24">
            <v>544007</v>
          </cell>
          <cell r="I24">
            <v>0</v>
          </cell>
          <cell r="P24">
            <v>0</v>
          </cell>
          <cell r="Q24">
            <v>0</v>
          </cell>
          <cell r="R24">
            <v>0</v>
          </cell>
        </row>
        <row r="25">
          <cell r="A25" t="str">
            <v>HSM6431</v>
          </cell>
          <cell r="B25">
            <v>6431</v>
          </cell>
          <cell r="C25">
            <v>45814</v>
          </cell>
          <cell r="D25">
            <v>45814</v>
          </cell>
          <cell r="F25">
            <v>195536</v>
          </cell>
          <cell r="G25" t="str">
            <v>EN REVISION</v>
          </cell>
          <cell r="H25">
            <v>0</v>
          </cell>
          <cell r="I25">
            <v>195536</v>
          </cell>
          <cell r="P25">
            <v>0</v>
          </cell>
          <cell r="Q25">
            <v>0</v>
          </cell>
          <cell r="R25">
            <v>0</v>
          </cell>
        </row>
        <row r="26">
          <cell r="A26" t="str">
            <v>HSM6432</v>
          </cell>
          <cell r="B26">
            <v>6432</v>
          </cell>
          <cell r="C26">
            <v>45814</v>
          </cell>
          <cell r="D26">
            <v>45814</v>
          </cell>
          <cell r="F26">
            <v>211850</v>
          </cell>
          <cell r="G26" t="str">
            <v>EN REVISION</v>
          </cell>
          <cell r="H26">
            <v>0</v>
          </cell>
          <cell r="I26">
            <v>211850</v>
          </cell>
          <cell r="P26">
            <v>0</v>
          </cell>
          <cell r="Q26">
            <v>0</v>
          </cell>
          <cell r="R26">
            <v>0</v>
          </cell>
        </row>
        <row r="27">
          <cell r="A27" t="str">
            <v>HSM6433</v>
          </cell>
          <cell r="B27">
            <v>6433</v>
          </cell>
          <cell r="C27">
            <v>45814</v>
          </cell>
          <cell r="D27">
            <v>45814</v>
          </cell>
          <cell r="F27">
            <v>240603</v>
          </cell>
          <cell r="G27" t="str">
            <v>EN REVISION</v>
          </cell>
          <cell r="H27">
            <v>0</v>
          </cell>
          <cell r="I27">
            <v>240603</v>
          </cell>
          <cell r="P27">
            <v>0</v>
          </cell>
          <cell r="Q27">
            <v>0</v>
          </cell>
          <cell r="R27">
            <v>0</v>
          </cell>
        </row>
        <row r="28">
          <cell r="A28" t="str">
            <v>HSM6434</v>
          </cell>
          <cell r="B28">
            <v>6434</v>
          </cell>
          <cell r="C28">
            <v>45814</v>
          </cell>
          <cell r="D28">
            <v>45814</v>
          </cell>
          <cell r="F28">
            <v>195385</v>
          </cell>
          <cell r="G28" t="str">
            <v>EN REVISION</v>
          </cell>
          <cell r="H28">
            <v>0</v>
          </cell>
          <cell r="I28">
            <v>195385</v>
          </cell>
          <cell r="P28">
            <v>0</v>
          </cell>
          <cell r="Q28">
            <v>0</v>
          </cell>
          <cell r="R28">
            <v>0</v>
          </cell>
        </row>
        <row r="29">
          <cell r="A29" t="str">
            <v>HSM6435</v>
          </cell>
          <cell r="B29">
            <v>6435</v>
          </cell>
          <cell r="C29">
            <v>45814</v>
          </cell>
          <cell r="D29">
            <v>45814</v>
          </cell>
          <cell r="F29">
            <v>306410</v>
          </cell>
          <cell r="G29" t="str">
            <v>EN REVISION</v>
          </cell>
          <cell r="H29">
            <v>0</v>
          </cell>
          <cell r="I29">
            <v>306410</v>
          </cell>
          <cell r="P29">
            <v>0</v>
          </cell>
          <cell r="Q29">
            <v>0</v>
          </cell>
          <cell r="R29">
            <v>0</v>
          </cell>
        </row>
        <row r="30">
          <cell r="A30" t="str">
            <v>HSM6436</v>
          </cell>
          <cell r="B30">
            <v>6436</v>
          </cell>
          <cell r="C30">
            <v>45814</v>
          </cell>
          <cell r="D30">
            <v>45814</v>
          </cell>
          <cell r="F30">
            <v>193452</v>
          </cell>
          <cell r="G30" t="str">
            <v>EN REVISION</v>
          </cell>
          <cell r="H30">
            <v>0</v>
          </cell>
          <cell r="I30">
            <v>193452</v>
          </cell>
          <cell r="P30">
            <v>0</v>
          </cell>
          <cell r="Q30">
            <v>0</v>
          </cell>
          <cell r="R30">
            <v>0</v>
          </cell>
        </row>
        <row r="31">
          <cell r="A31" t="str">
            <v>HSM6479</v>
          </cell>
          <cell r="B31">
            <v>6479</v>
          </cell>
          <cell r="C31">
            <v>45821</v>
          </cell>
          <cell r="D31">
            <v>45821</v>
          </cell>
          <cell r="F31">
            <v>222362</v>
          </cell>
          <cell r="G31" t="str">
            <v>EN REVISION</v>
          </cell>
          <cell r="H31">
            <v>0</v>
          </cell>
          <cell r="I31">
            <v>222362</v>
          </cell>
          <cell r="P31">
            <v>0</v>
          </cell>
          <cell r="Q31">
            <v>0</v>
          </cell>
          <cell r="R31">
            <v>0</v>
          </cell>
        </row>
      </sheetData>
      <sheetData sheetId="2"/>
      <sheetData sheetId="3">
        <row r="6">
          <cell r="H6" t="str">
            <v>ESE HOSPITAL LOCAL SANTA MARIA DE MONPOX</v>
          </cell>
        </row>
        <row r="9">
          <cell r="C9" t="str">
            <v>LUISA MATUTE ROMERO</v>
          </cell>
          <cell r="H9" t="str">
            <v>EMIRO TORO PALOMINO</v>
          </cell>
        </row>
        <row r="16">
          <cell r="F16">
            <v>45838</v>
          </cell>
        </row>
        <row r="96">
          <cell r="F96">
            <v>45868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84843445-0C71-4BE3-9D22-A15E117712AA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84843445-0C71-4BE3-9D22-A15E117712AA}" id="{F80D5CFB-BEA3-44C6-A189-70B84CD2E3C8}">
    <text>SUAMTORIA DE GIRO DIRECTO Y ESFUERZO PROPIO</text>
  </threadedComment>
  <threadedComment ref="K8" dT="2020-08-04T16:00:44.11" personId="{84843445-0C71-4BE3-9D22-A15E117712AA}" id="{C165B264-9CA1-4F42-A36C-0C63F7BF1BCA}">
    <text>SUMATORIA DE PAGOS (DESCUENTOS ,TESORERIA,EMBARGOS)</text>
  </threadedComment>
  <threadedComment ref="R8" dT="2020-08-04T15:59:07.94" personId="{84843445-0C71-4BE3-9D22-A15E117712AA}" id="{0CD15CDB-980D-4937-95B0-10101C8D0543}">
    <text>SUMATORIA DE VALORES (PRESCRITAS SALDO DE FACTURAS DE CONTRATO LIQUIDADOS Y OTROS CONCEPTOS (N/A NO RADICADAS)</text>
  </threadedComment>
  <threadedComment ref="X8" dT="2020-08-04T15:55:33.73" personId="{84843445-0C71-4BE3-9D22-A15E117712AA}" id="{F720F1C2-218A-4AFE-9FBF-72FFAE660743}">
    <text>SUMATORIA DE LOS VALORES DE GLOSAS LEGALIZADAS Y GLOSAS POR CONCILIAR</text>
  </threadedComment>
  <threadedComment ref="AC8" dT="2020-08-04T15:56:24.52" personId="{84843445-0C71-4BE3-9D22-A15E117712AA}" id="{9CF451C2-7CD1-4BAD-94BD-9FE370BAA9B1}">
    <text>VALRO INDIVIDUAL DE LA GLOSAS LEGALIZADA</text>
  </threadedComment>
  <threadedComment ref="AE8" dT="2020-08-04T15:56:04.49" personId="{84843445-0C71-4BE3-9D22-A15E117712AA}" id="{504FDD45-BA1E-44AF-8BA9-0096DCECBDA7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CAD77B-FF4E-415F-B46B-1CF8E4A5A612}">
  <dimension ref="A1:AK46"/>
  <sheetViews>
    <sheetView tabSelected="1" topLeftCell="A19" zoomScale="85" zoomScaleNormal="85" workbookViewId="0">
      <selection activeCell="I31" sqref="I31"/>
    </sheetView>
  </sheetViews>
  <sheetFormatPr baseColWidth="10" defaultColWidth="11.42578125" defaultRowHeight="15" x14ac:dyDescent="0.25"/>
  <cols>
    <col min="1" max="1" width="8" customWidth="1"/>
    <col min="2" max="2" width="9.7109375" customWidth="1"/>
    <col min="3" max="3" width="13.28515625" customWidth="1"/>
    <col min="4" max="4" width="10.7109375" customWidth="1"/>
    <col min="5" max="5" width="16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6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tr">
        <f>+'[1]ACTA ANA'!H6</f>
        <v>ESE HOSPITAL LOCAL SANTA MARIA DE MONPOX</v>
      </c>
    </row>
    <row r="4" spans="1:37" x14ac:dyDescent="0.25">
      <c r="A4" s="1" t="s">
        <v>4</v>
      </c>
      <c r="E4" s="4">
        <f>+'[1]ACTA ANA'!F16</f>
        <v>45838</v>
      </c>
    </row>
    <row r="5" spans="1:37" x14ac:dyDescent="0.25">
      <c r="A5" s="1" t="s">
        <v>5</v>
      </c>
      <c r="E5" s="4">
        <f>+'[1]ACTA ANA'!F96</f>
        <v>45868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 t="str">
        <f>+[1]DEPURADO!A3</f>
        <v>HSM7148</v>
      </c>
      <c r="D9" s="23">
        <f>+[1]DEPURADO!B3</f>
        <v>7148</v>
      </c>
      <c r="E9" s="25">
        <f>+[1]DEPURADO!C3</f>
        <v>45351</v>
      </c>
      <c r="F9" s="26">
        <f>+IF([1]DEPURADO!D3&gt;1,[1]DEPURADO!D3," ")</f>
        <v>45357</v>
      </c>
      <c r="G9" s="27">
        <f>[1]DEPURADO!F3</f>
        <v>11940468</v>
      </c>
      <c r="H9" s="28">
        <v>0</v>
      </c>
      <c r="I9" s="28">
        <f>+[1]DEPURADO!M3+[1]DEPURADO!N3</f>
        <v>0</v>
      </c>
      <c r="J9" s="28">
        <f>+[1]DEPURADO!R3</f>
        <v>0</v>
      </c>
      <c r="K9" s="29">
        <f>+[1]DEPURADO!P3+[1]DEPURADO!Q3</f>
        <v>11940468</v>
      </c>
      <c r="L9" s="28">
        <v>0</v>
      </c>
      <c r="M9" s="28">
        <v>0</v>
      </c>
      <c r="N9" s="28">
        <f>+SUM(J9:M9)</f>
        <v>11940468</v>
      </c>
      <c r="O9" s="28">
        <f>+G9-I9-N9</f>
        <v>0</v>
      </c>
      <c r="P9" s="24">
        <f>IF([1]DEPURADO!H3&gt;1,0,[1]DEPURADO!B3)</f>
        <v>7148</v>
      </c>
      <c r="Q9" s="30">
        <f>+IF(P9&gt;0,G9,0)</f>
        <v>11940468</v>
      </c>
      <c r="R9" s="31">
        <f>IF(P9=0,G9,0)</f>
        <v>0</v>
      </c>
      <c r="S9" s="31">
        <f>+[1]DEPURADO!J3</f>
        <v>0</v>
      </c>
      <c r="T9" s="23" t="s">
        <v>45</v>
      </c>
      <c r="U9" s="31">
        <f>+[1]DEPURADO!I3</f>
        <v>0</v>
      </c>
      <c r="V9" s="30"/>
      <c r="W9" s="23" t="s">
        <v>45</v>
      </c>
      <c r="X9" s="31">
        <f>+[1]DEPURADO!K3+[1]DEPURADO!L3</f>
        <v>0</v>
      </c>
      <c r="Y9" s="23" t="s">
        <v>45</v>
      </c>
      <c r="Z9" s="31">
        <f>+X9-AE9+IF(X9-AE9&lt;-1,-X9+AE9,0)</f>
        <v>0</v>
      </c>
      <c r="AA9" s="31"/>
      <c r="AB9" s="31">
        <v>0</v>
      </c>
      <c r="AC9" s="31">
        <v>0</v>
      </c>
      <c r="AD9" s="30"/>
      <c r="AE9" s="30">
        <f>+[1]DEPURADO!K3</f>
        <v>0</v>
      </c>
      <c r="AF9" s="30">
        <v>0</v>
      </c>
      <c r="AG9" s="30">
        <f>+G9-I9-N9-R9-Z9-AC9-AE9-S9-U9</f>
        <v>0</v>
      </c>
      <c r="AH9" s="30">
        <v>0</v>
      </c>
      <c r="AI9" s="30" t="str">
        <f>+[1]DEPURADO!G3</f>
        <v>CANCELADA</v>
      </c>
      <c r="AJ9" s="32"/>
      <c r="AK9" s="33"/>
    </row>
    <row r="10" spans="1:37" s="34" customFormat="1" x14ac:dyDescent="0.25">
      <c r="A10" s="23">
        <f>+A9+1</f>
        <v>2</v>
      </c>
      <c r="B10" s="24" t="s">
        <v>44</v>
      </c>
      <c r="C10" s="23" t="str">
        <f>+[1]DEPURADO!A4</f>
        <v>HSM7149</v>
      </c>
      <c r="D10" s="23">
        <f>+[1]DEPURADO!B4</f>
        <v>7149</v>
      </c>
      <c r="E10" s="25">
        <f>+[1]DEPURADO!C4</f>
        <v>45351</v>
      </c>
      <c r="F10" s="26">
        <f>+IF([1]DEPURADO!D4&gt;1,[1]DEPURADO!D4," ")</f>
        <v>45357</v>
      </c>
      <c r="G10" s="27">
        <f>[1]DEPURADO!F4</f>
        <v>35378629</v>
      </c>
      <c r="H10" s="28">
        <v>0</v>
      </c>
      <c r="I10" s="28">
        <f>+[1]DEPURADO!M4+[1]DEPURADO!N4</f>
        <v>0</v>
      </c>
      <c r="J10" s="28">
        <f>+[1]DEPURADO!R4</f>
        <v>0</v>
      </c>
      <c r="K10" s="29">
        <f>+[1]DEPURADO!P4+[1]DEPURADO!Q4</f>
        <v>35378629</v>
      </c>
      <c r="L10" s="28">
        <v>0</v>
      </c>
      <c r="M10" s="28">
        <v>0</v>
      </c>
      <c r="N10" s="28">
        <f t="shared" ref="N10:N37" si="0">+SUM(J10:M10)</f>
        <v>35378629</v>
      </c>
      <c r="O10" s="28">
        <f t="shared" ref="O10:O37" si="1">+G10-I10-N10</f>
        <v>0</v>
      </c>
      <c r="P10" s="24">
        <f>IF([1]DEPURADO!H4&gt;1,0,[1]DEPURADO!B4)</f>
        <v>7149</v>
      </c>
      <c r="Q10" s="30">
        <f t="shared" ref="Q10:Q37" si="2">+IF(P10&gt;0,G10,0)</f>
        <v>35378629</v>
      </c>
      <c r="R10" s="31">
        <f t="shared" ref="R10:R37" si="3">IF(P10=0,G10,0)</f>
        <v>0</v>
      </c>
      <c r="S10" s="31">
        <f>+[1]DEPURADO!J4</f>
        <v>0</v>
      </c>
      <c r="T10" s="23" t="s">
        <v>45</v>
      </c>
      <c r="U10" s="31">
        <f>+[1]DEPURADO!I4</f>
        <v>0</v>
      </c>
      <c r="V10" s="30"/>
      <c r="W10" s="23" t="s">
        <v>45</v>
      </c>
      <c r="X10" s="31">
        <f>+[1]DEPURADO!K4+[1]DEPURADO!L4</f>
        <v>0</v>
      </c>
      <c r="Y10" s="23" t="s">
        <v>45</v>
      </c>
      <c r="Z10" s="31">
        <f t="shared" ref="Z10:Z37" si="4">+X10-AE10+IF(X10-AE10&lt;-1,-X10+AE10,0)</f>
        <v>0</v>
      </c>
      <c r="AA10" s="31"/>
      <c r="AB10" s="31">
        <v>0</v>
      </c>
      <c r="AC10" s="31">
        <v>0</v>
      </c>
      <c r="AD10" s="30"/>
      <c r="AE10" s="30">
        <f>+[1]DEPURADO!K4</f>
        <v>0</v>
      </c>
      <c r="AF10" s="30">
        <v>0</v>
      </c>
      <c r="AG10" s="30">
        <f t="shared" ref="AG10:AG37" si="5">+G10-I10-N10-R10-Z10-AC10-AE10-S10-U10</f>
        <v>0</v>
      </c>
      <c r="AH10" s="30">
        <v>0</v>
      </c>
      <c r="AI10" s="30" t="str">
        <f>+[1]DEPURADO!G4</f>
        <v>CANCELADA</v>
      </c>
      <c r="AJ10" s="32"/>
      <c r="AK10" s="33"/>
    </row>
    <row r="11" spans="1:37" s="34" customFormat="1" x14ac:dyDescent="0.25">
      <c r="A11" s="23">
        <f t="shared" ref="A11:A37" si="6">+A10+1</f>
        <v>3</v>
      </c>
      <c r="B11" s="24" t="s">
        <v>44</v>
      </c>
      <c r="C11" s="23" t="str">
        <f>+[1]DEPURADO!A5</f>
        <v>HSM7151</v>
      </c>
      <c r="D11" s="23">
        <f>+[1]DEPURADO!B5</f>
        <v>7151</v>
      </c>
      <c r="E11" s="25">
        <f>+[1]DEPURADO!C5</f>
        <v>45351</v>
      </c>
      <c r="F11" s="26">
        <f>+IF([1]DEPURADO!D5&gt;1,[1]DEPURADO!D5," ")</f>
        <v>45357</v>
      </c>
      <c r="G11" s="27">
        <f>[1]DEPURADO!F5</f>
        <v>62535942</v>
      </c>
      <c r="H11" s="28">
        <v>0</v>
      </c>
      <c r="I11" s="28">
        <f>+[1]DEPURADO!M5+[1]DEPURADO!N5</f>
        <v>0</v>
      </c>
      <c r="J11" s="28">
        <f>+[1]DEPURADO!R5</f>
        <v>0</v>
      </c>
      <c r="K11" s="29">
        <f>+[1]DEPURADO!P5+[1]DEPURADO!Q5</f>
        <v>62535942</v>
      </c>
      <c r="L11" s="28">
        <v>0</v>
      </c>
      <c r="M11" s="28">
        <v>0</v>
      </c>
      <c r="N11" s="28">
        <f t="shared" si="0"/>
        <v>62535942</v>
      </c>
      <c r="O11" s="28">
        <f t="shared" si="1"/>
        <v>0</v>
      </c>
      <c r="P11" s="24">
        <f>IF([1]DEPURADO!H5&gt;1,0,[1]DEPURADO!B5)</f>
        <v>7151</v>
      </c>
      <c r="Q11" s="30">
        <f t="shared" si="2"/>
        <v>62535942</v>
      </c>
      <c r="R11" s="31">
        <f t="shared" si="3"/>
        <v>0</v>
      </c>
      <c r="S11" s="31">
        <f>+[1]DEPURADO!J5</f>
        <v>0</v>
      </c>
      <c r="T11" s="23" t="s">
        <v>45</v>
      </c>
      <c r="U11" s="31">
        <f>+[1]DEPURADO!I5</f>
        <v>0</v>
      </c>
      <c r="V11" s="30"/>
      <c r="W11" s="23" t="s">
        <v>45</v>
      </c>
      <c r="X11" s="31">
        <f>+[1]DEPURADO!K5+[1]DEPURADO!L5</f>
        <v>0</v>
      </c>
      <c r="Y11" s="23" t="s">
        <v>45</v>
      </c>
      <c r="Z11" s="31">
        <f t="shared" si="4"/>
        <v>0</v>
      </c>
      <c r="AA11" s="31"/>
      <c r="AB11" s="31">
        <v>0</v>
      </c>
      <c r="AC11" s="31">
        <v>0</v>
      </c>
      <c r="AD11" s="30"/>
      <c r="AE11" s="30">
        <f>+[1]DEPURADO!K5</f>
        <v>0</v>
      </c>
      <c r="AF11" s="30">
        <v>0</v>
      </c>
      <c r="AG11" s="30">
        <f t="shared" si="5"/>
        <v>0</v>
      </c>
      <c r="AH11" s="30">
        <v>0</v>
      </c>
      <c r="AI11" s="30" t="str">
        <f>+[1]DEPURADO!G5</f>
        <v>CANCELADA</v>
      </c>
      <c r="AJ11" s="32"/>
      <c r="AK11" s="33"/>
    </row>
    <row r="12" spans="1:37" s="34" customFormat="1" x14ac:dyDescent="0.25">
      <c r="A12" s="23">
        <f t="shared" si="6"/>
        <v>4</v>
      </c>
      <c r="B12" s="24" t="s">
        <v>46</v>
      </c>
      <c r="C12" s="23" t="str">
        <f>+[1]DEPURADO!A6</f>
        <v>HMS5488</v>
      </c>
      <c r="D12" s="23">
        <f>+[1]DEPURADO!B6</f>
        <v>548</v>
      </c>
      <c r="E12" s="25">
        <f>+[1]DEPURADO!C6</f>
        <v>45412</v>
      </c>
      <c r="F12" s="26">
        <f>+IF([1]DEPURADO!D6&gt;1,[1]DEPURADO!D6," ")</f>
        <v>45419</v>
      </c>
      <c r="G12" s="27">
        <f>[1]DEPURADO!F6</f>
        <v>1535086</v>
      </c>
      <c r="H12" s="28">
        <v>0</v>
      </c>
      <c r="I12" s="28">
        <f>+[1]DEPURADO!M6+[1]DEPURADO!N6</f>
        <v>0</v>
      </c>
      <c r="J12" s="28">
        <f>+[1]DEPURADO!R6</f>
        <v>1535086</v>
      </c>
      <c r="K12" s="29">
        <f>+[1]DEPURADO!P6+[1]DEPURADO!Q6</f>
        <v>0</v>
      </c>
      <c r="L12" s="28">
        <v>0</v>
      </c>
      <c r="M12" s="28">
        <v>0</v>
      </c>
      <c r="N12" s="28">
        <f t="shared" si="0"/>
        <v>1535086</v>
      </c>
      <c r="O12" s="28">
        <f t="shared" si="1"/>
        <v>0</v>
      </c>
      <c r="P12" s="24">
        <f>IF([1]DEPURADO!H6&gt;1,0,[1]DEPURADO!B6)</f>
        <v>548</v>
      </c>
      <c r="Q12" s="30">
        <f t="shared" si="2"/>
        <v>1535086</v>
      </c>
      <c r="R12" s="31">
        <f t="shared" si="3"/>
        <v>0</v>
      </c>
      <c r="S12" s="31">
        <f>+[1]DEPURADO!J6</f>
        <v>0</v>
      </c>
      <c r="T12" s="23" t="s">
        <v>45</v>
      </c>
      <c r="U12" s="31">
        <f>+[1]DEPURADO!I6</f>
        <v>0</v>
      </c>
      <c r="V12" s="30"/>
      <c r="W12" s="23" t="s">
        <v>45</v>
      </c>
      <c r="X12" s="31">
        <f>+[1]DEPURADO!K6+[1]DEPURADO!L6</f>
        <v>0</v>
      </c>
      <c r="Y12" s="23" t="s">
        <v>45</v>
      </c>
      <c r="Z12" s="31">
        <f t="shared" si="4"/>
        <v>0</v>
      </c>
      <c r="AA12" s="31"/>
      <c r="AB12" s="31">
        <v>0</v>
      </c>
      <c r="AC12" s="31">
        <v>0</v>
      </c>
      <c r="AD12" s="30"/>
      <c r="AE12" s="30">
        <f>+[1]DEPURADO!K6</f>
        <v>0</v>
      </c>
      <c r="AF12" s="30">
        <v>0</v>
      </c>
      <c r="AG12" s="30">
        <f t="shared" si="5"/>
        <v>0</v>
      </c>
      <c r="AH12" s="30">
        <v>0</v>
      </c>
      <c r="AI12" s="30" t="str">
        <f>+[1]DEPURADO!G6</f>
        <v>CANCELADA</v>
      </c>
      <c r="AJ12" s="32"/>
      <c r="AK12" s="33"/>
    </row>
    <row r="13" spans="1:37" s="34" customFormat="1" x14ac:dyDescent="0.25">
      <c r="A13" s="23">
        <f t="shared" si="6"/>
        <v>5</v>
      </c>
      <c r="B13" s="24" t="s">
        <v>44</v>
      </c>
      <c r="C13" s="23" t="str">
        <f>+[1]DEPURADO!A7</f>
        <v>HSM5710</v>
      </c>
      <c r="D13" s="23">
        <f>+[1]DEPURADO!B7</f>
        <v>5710</v>
      </c>
      <c r="E13" s="25">
        <f>+[1]DEPURADO!C7</f>
        <v>45504</v>
      </c>
      <c r="F13" s="26">
        <f>+IF([1]DEPURADO!D7&gt;1,[1]DEPURADO!D7," ")</f>
        <v>45512</v>
      </c>
      <c r="G13" s="27">
        <f>[1]DEPURADO!F7</f>
        <v>65427857</v>
      </c>
      <c r="H13" s="28">
        <v>0</v>
      </c>
      <c r="I13" s="28">
        <f>+[1]DEPURADO!M7+[1]DEPURADO!N7</f>
        <v>0</v>
      </c>
      <c r="J13" s="28">
        <f>+[1]DEPURADO!R7</f>
        <v>0</v>
      </c>
      <c r="K13" s="29">
        <f>+[1]DEPURADO!P7+[1]DEPURADO!Q7</f>
        <v>65427857</v>
      </c>
      <c r="L13" s="28">
        <v>0</v>
      </c>
      <c r="M13" s="28">
        <v>0</v>
      </c>
      <c r="N13" s="28">
        <f t="shared" si="0"/>
        <v>65427857</v>
      </c>
      <c r="O13" s="28">
        <f t="shared" si="1"/>
        <v>0</v>
      </c>
      <c r="P13" s="24">
        <f>IF([1]DEPURADO!H7&gt;1,0,[1]DEPURADO!B7)</f>
        <v>5710</v>
      </c>
      <c r="Q13" s="30">
        <f t="shared" si="2"/>
        <v>65427857</v>
      </c>
      <c r="R13" s="31">
        <f t="shared" si="3"/>
        <v>0</v>
      </c>
      <c r="S13" s="31">
        <f>+[1]DEPURADO!J7</f>
        <v>0</v>
      </c>
      <c r="T13" s="23" t="s">
        <v>45</v>
      </c>
      <c r="U13" s="31">
        <f>+[1]DEPURADO!I7</f>
        <v>0</v>
      </c>
      <c r="V13" s="30"/>
      <c r="W13" s="23" t="s">
        <v>45</v>
      </c>
      <c r="X13" s="31">
        <f>+[1]DEPURADO!K7+[1]DEPURADO!L7</f>
        <v>0</v>
      </c>
      <c r="Y13" s="23" t="s">
        <v>45</v>
      </c>
      <c r="Z13" s="31">
        <f t="shared" si="4"/>
        <v>0</v>
      </c>
      <c r="AA13" s="31"/>
      <c r="AB13" s="31">
        <v>0</v>
      </c>
      <c r="AC13" s="31">
        <v>0</v>
      </c>
      <c r="AD13" s="30"/>
      <c r="AE13" s="30">
        <f>+[1]DEPURADO!K7</f>
        <v>0</v>
      </c>
      <c r="AF13" s="30">
        <v>0</v>
      </c>
      <c r="AG13" s="30">
        <f t="shared" si="5"/>
        <v>0</v>
      </c>
      <c r="AH13" s="30">
        <v>0</v>
      </c>
      <c r="AI13" s="30" t="str">
        <f>+[1]DEPURADO!G7</f>
        <v>CANCELADA</v>
      </c>
      <c r="AJ13" s="32"/>
      <c r="AK13" s="33"/>
    </row>
    <row r="14" spans="1:37" s="34" customFormat="1" x14ac:dyDescent="0.25">
      <c r="A14" s="23">
        <f t="shared" si="6"/>
        <v>6</v>
      </c>
      <c r="B14" s="24" t="s">
        <v>44</v>
      </c>
      <c r="C14" s="23" t="str">
        <f>+[1]DEPURADO!A8</f>
        <v>HSM5831</v>
      </c>
      <c r="D14" s="23">
        <f>+[1]DEPURADO!B8</f>
        <v>5831</v>
      </c>
      <c r="E14" s="25">
        <f>+[1]DEPURADO!C8</f>
        <v>45535</v>
      </c>
      <c r="F14" s="26">
        <f>+IF([1]DEPURADO!D8&gt;1,[1]DEPURADO!D8," ")</f>
        <v>45543</v>
      </c>
      <c r="G14" s="27">
        <f>[1]DEPURADO!F8</f>
        <v>237237</v>
      </c>
      <c r="H14" s="28">
        <v>0</v>
      </c>
      <c r="I14" s="28">
        <f>+[1]DEPURADO!M8+[1]DEPURADO!N8</f>
        <v>0</v>
      </c>
      <c r="J14" s="28">
        <f>+[1]DEPURADO!R8</f>
        <v>0</v>
      </c>
      <c r="K14" s="29">
        <f>+[1]DEPURADO!P8+[1]DEPURADO!Q8</f>
        <v>237237</v>
      </c>
      <c r="L14" s="28">
        <v>0</v>
      </c>
      <c r="M14" s="28">
        <v>0</v>
      </c>
      <c r="N14" s="28">
        <f t="shared" si="0"/>
        <v>237237</v>
      </c>
      <c r="O14" s="28">
        <f t="shared" si="1"/>
        <v>0</v>
      </c>
      <c r="P14" s="24">
        <f>IF([1]DEPURADO!H8&gt;1,0,[1]DEPURADO!B8)</f>
        <v>5831</v>
      </c>
      <c r="Q14" s="30">
        <f t="shared" si="2"/>
        <v>237237</v>
      </c>
      <c r="R14" s="31">
        <f t="shared" si="3"/>
        <v>0</v>
      </c>
      <c r="S14" s="31">
        <f>+[1]DEPURADO!J8</f>
        <v>0</v>
      </c>
      <c r="T14" s="23" t="s">
        <v>45</v>
      </c>
      <c r="U14" s="31">
        <f>+[1]DEPURADO!I8</f>
        <v>0</v>
      </c>
      <c r="V14" s="30"/>
      <c r="W14" s="23" t="s">
        <v>45</v>
      </c>
      <c r="X14" s="31">
        <f>+[1]DEPURADO!K8+[1]DEPURADO!L8</f>
        <v>0</v>
      </c>
      <c r="Y14" s="23" t="s">
        <v>45</v>
      </c>
      <c r="Z14" s="31">
        <f t="shared" si="4"/>
        <v>0</v>
      </c>
      <c r="AA14" s="31"/>
      <c r="AB14" s="31">
        <v>0</v>
      </c>
      <c r="AC14" s="31">
        <v>0</v>
      </c>
      <c r="AD14" s="30"/>
      <c r="AE14" s="30">
        <f>+[1]DEPURADO!K8</f>
        <v>0</v>
      </c>
      <c r="AF14" s="30">
        <v>0</v>
      </c>
      <c r="AG14" s="30">
        <f t="shared" si="5"/>
        <v>0</v>
      </c>
      <c r="AH14" s="30">
        <v>0</v>
      </c>
      <c r="AI14" s="30" t="str">
        <f>+[1]DEPURADO!G8</f>
        <v>CANCELADA</v>
      </c>
      <c r="AJ14" s="32"/>
      <c r="AK14" s="33"/>
    </row>
    <row r="15" spans="1:37" s="34" customFormat="1" x14ac:dyDescent="0.25">
      <c r="A15" s="23">
        <f t="shared" si="6"/>
        <v>7</v>
      </c>
      <c r="B15" s="24" t="s">
        <v>44</v>
      </c>
      <c r="C15" s="23" t="str">
        <f>+[1]DEPURADO!A9</f>
        <v>HSM6094</v>
      </c>
      <c r="D15" s="23">
        <f>+[1]DEPURADO!B9</f>
        <v>6094</v>
      </c>
      <c r="E15" s="25">
        <f>+[1]DEPURADO!C9</f>
        <v>45657</v>
      </c>
      <c r="F15" s="26">
        <f>+IF([1]DEPURADO!D9&gt;1,[1]DEPURADO!D9," ")</f>
        <v>45666</v>
      </c>
      <c r="G15" s="27">
        <f>[1]DEPURADO!F9</f>
        <v>199992</v>
      </c>
      <c r="H15" s="28">
        <v>0</v>
      </c>
      <c r="I15" s="28">
        <f>+[1]DEPURADO!M9+[1]DEPURADO!N9</f>
        <v>0</v>
      </c>
      <c r="J15" s="28">
        <f>+[1]DEPURADO!R9</f>
        <v>0</v>
      </c>
      <c r="K15" s="29">
        <f>+[1]DEPURADO!P9+[1]DEPURADO!Q9</f>
        <v>199992</v>
      </c>
      <c r="L15" s="28">
        <v>0</v>
      </c>
      <c r="M15" s="28">
        <v>0</v>
      </c>
      <c r="N15" s="28">
        <f t="shared" si="0"/>
        <v>199992</v>
      </c>
      <c r="O15" s="28">
        <f t="shared" si="1"/>
        <v>0</v>
      </c>
      <c r="P15" s="24">
        <f>IF([1]DEPURADO!H9&gt;1,0,[1]DEPURADO!B9)</f>
        <v>6094</v>
      </c>
      <c r="Q15" s="30">
        <f t="shared" si="2"/>
        <v>199992</v>
      </c>
      <c r="R15" s="31">
        <f t="shared" si="3"/>
        <v>0</v>
      </c>
      <c r="S15" s="31">
        <f>+[1]DEPURADO!J9</f>
        <v>0</v>
      </c>
      <c r="T15" s="23" t="s">
        <v>45</v>
      </c>
      <c r="U15" s="31">
        <f>+[1]DEPURADO!I9</f>
        <v>0</v>
      </c>
      <c r="V15" s="30"/>
      <c r="W15" s="23" t="s">
        <v>45</v>
      </c>
      <c r="X15" s="31">
        <f>+[1]DEPURADO!K9+[1]DEPURADO!L9</f>
        <v>0</v>
      </c>
      <c r="Y15" s="23" t="s">
        <v>45</v>
      </c>
      <c r="Z15" s="31">
        <f t="shared" si="4"/>
        <v>0</v>
      </c>
      <c r="AA15" s="31"/>
      <c r="AB15" s="31">
        <v>0</v>
      </c>
      <c r="AC15" s="31">
        <v>0</v>
      </c>
      <c r="AD15" s="30"/>
      <c r="AE15" s="30">
        <f>+[1]DEPURADO!K9</f>
        <v>0</v>
      </c>
      <c r="AF15" s="30">
        <v>0</v>
      </c>
      <c r="AG15" s="30">
        <f t="shared" si="5"/>
        <v>0</v>
      </c>
      <c r="AH15" s="30">
        <v>0</v>
      </c>
      <c r="AI15" s="30" t="str">
        <f>+[1]DEPURADO!G9</f>
        <v>CANCELADA</v>
      </c>
      <c r="AJ15" s="32"/>
      <c r="AK15" s="33"/>
    </row>
    <row r="16" spans="1:37" s="34" customFormat="1" x14ac:dyDescent="0.25">
      <c r="A16" s="23">
        <f t="shared" si="6"/>
        <v>8</v>
      </c>
      <c r="B16" s="24" t="s">
        <v>46</v>
      </c>
      <c r="C16" s="23" t="str">
        <f>+[1]DEPURADO!A10</f>
        <v>HSM6105</v>
      </c>
      <c r="D16" s="23">
        <f>+[1]DEPURADO!B10</f>
        <v>6105</v>
      </c>
      <c r="E16" s="25">
        <f>+[1]DEPURADO!C10</f>
        <v>45664</v>
      </c>
      <c r="F16" s="26">
        <f>+IF([1]DEPURADO!D10&gt;1,[1]DEPURADO!D10," ")</f>
        <v>45698</v>
      </c>
      <c r="G16" s="27">
        <f>[1]DEPURADO!F10</f>
        <v>642464</v>
      </c>
      <c r="H16" s="28">
        <v>0</v>
      </c>
      <c r="I16" s="28">
        <f>+[1]DEPURADO!M10+[1]DEPURADO!N10</f>
        <v>0</v>
      </c>
      <c r="J16" s="28">
        <f>+[1]DEPURADO!R10</f>
        <v>0</v>
      </c>
      <c r="K16" s="29">
        <f>+[1]DEPURADO!P10+[1]DEPURADO!Q10</f>
        <v>642464</v>
      </c>
      <c r="L16" s="28">
        <v>0</v>
      </c>
      <c r="M16" s="28">
        <v>0</v>
      </c>
      <c r="N16" s="28">
        <f t="shared" si="0"/>
        <v>642464</v>
      </c>
      <c r="O16" s="28">
        <f t="shared" si="1"/>
        <v>0</v>
      </c>
      <c r="P16" s="24">
        <f>IF([1]DEPURADO!H10&gt;1,0,[1]DEPURADO!B10)</f>
        <v>6105</v>
      </c>
      <c r="Q16" s="30">
        <f t="shared" si="2"/>
        <v>642464</v>
      </c>
      <c r="R16" s="31">
        <f t="shared" si="3"/>
        <v>0</v>
      </c>
      <c r="S16" s="31">
        <f>+[1]DEPURADO!J10</f>
        <v>0</v>
      </c>
      <c r="T16" s="23" t="s">
        <v>45</v>
      </c>
      <c r="U16" s="31">
        <f>+[1]DEPURADO!I10</f>
        <v>0</v>
      </c>
      <c r="V16" s="30"/>
      <c r="W16" s="23" t="s">
        <v>45</v>
      </c>
      <c r="X16" s="31">
        <f>+[1]DEPURADO!K10+[1]DEPURADO!L10</f>
        <v>0</v>
      </c>
      <c r="Y16" s="23" t="s">
        <v>45</v>
      </c>
      <c r="Z16" s="31">
        <f t="shared" si="4"/>
        <v>0</v>
      </c>
      <c r="AA16" s="31"/>
      <c r="AB16" s="31">
        <v>0</v>
      </c>
      <c r="AC16" s="31">
        <v>0</v>
      </c>
      <c r="AD16" s="30"/>
      <c r="AE16" s="30">
        <f>+[1]DEPURADO!K10</f>
        <v>0</v>
      </c>
      <c r="AF16" s="30">
        <v>0</v>
      </c>
      <c r="AG16" s="30">
        <f t="shared" si="5"/>
        <v>0</v>
      </c>
      <c r="AH16" s="30">
        <v>0</v>
      </c>
      <c r="AI16" s="30" t="str">
        <f>+[1]DEPURADO!G10</f>
        <v>CANCELADA</v>
      </c>
      <c r="AJ16" s="32"/>
      <c r="AK16" s="33"/>
    </row>
    <row r="17" spans="1:37" s="34" customFormat="1" x14ac:dyDescent="0.25">
      <c r="A17" s="23">
        <f t="shared" si="6"/>
        <v>9</v>
      </c>
      <c r="B17" s="24" t="s">
        <v>46</v>
      </c>
      <c r="C17" s="23" t="str">
        <f>+[1]DEPURADO!A11</f>
        <v>HSM6173</v>
      </c>
      <c r="D17" s="23">
        <f>+[1]DEPURADO!B11</f>
        <v>6173</v>
      </c>
      <c r="E17" s="25">
        <f>+[1]DEPURADO!C11</f>
        <v>45686</v>
      </c>
      <c r="F17" s="26">
        <f>+IF([1]DEPURADO!D11&gt;1,[1]DEPURADO!D11," ")</f>
        <v>45698</v>
      </c>
      <c r="G17" s="27">
        <f>[1]DEPURADO!F11</f>
        <v>575928</v>
      </c>
      <c r="H17" s="28">
        <v>0</v>
      </c>
      <c r="I17" s="28">
        <f>+[1]DEPURADO!M11+[1]DEPURADO!N11</f>
        <v>0</v>
      </c>
      <c r="J17" s="28">
        <f>+[1]DEPURADO!R11</f>
        <v>0</v>
      </c>
      <c r="K17" s="29">
        <f>+[1]DEPURADO!P11+[1]DEPURADO!Q11</f>
        <v>575928</v>
      </c>
      <c r="L17" s="28">
        <v>0</v>
      </c>
      <c r="M17" s="28">
        <v>0</v>
      </c>
      <c r="N17" s="28">
        <f t="shared" si="0"/>
        <v>575928</v>
      </c>
      <c r="O17" s="28">
        <f t="shared" si="1"/>
        <v>0</v>
      </c>
      <c r="P17" s="24">
        <f>IF([1]DEPURADO!H11&gt;1,0,[1]DEPURADO!B11)</f>
        <v>6173</v>
      </c>
      <c r="Q17" s="30">
        <f t="shared" si="2"/>
        <v>575928</v>
      </c>
      <c r="R17" s="31">
        <f t="shared" si="3"/>
        <v>0</v>
      </c>
      <c r="S17" s="31">
        <f>+[1]DEPURADO!J11</f>
        <v>0</v>
      </c>
      <c r="T17" s="23" t="s">
        <v>45</v>
      </c>
      <c r="U17" s="31">
        <f>+[1]DEPURADO!I11</f>
        <v>0</v>
      </c>
      <c r="V17" s="30"/>
      <c r="W17" s="23" t="s">
        <v>45</v>
      </c>
      <c r="X17" s="31">
        <f>+[1]DEPURADO!K11+[1]DEPURADO!L11</f>
        <v>0</v>
      </c>
      <c r="Y17" s="23" t="s">
        <v>45</v>
      </c>
      <c r="Z17" s="31">
        <f t="shared" si="4"/>
        <v>0</v>
      </c>
      <c r="AA17" s="31"/>
      <c r="AB17" s="31">
        <v>0</v>
      </c>
      <c r="AC17" s="31">
        <v>0</v>
      </c>
      <c r="AD17" s="30"/>
      <c r="AE17" s="30">
        <f>+[1]DEPURADO!K11</f>
        <v>0</v>
      </c>
      <c r="AF17" s="30">
        <v>0</v>
      </c>
      <c r="AG17" s="30">
        <f t="shared" si="5"/>
        <v>0</v>
      </c>
      <c r="AH17" s="30">
        <v>0</v>
      </c>
      <c r="AI17" s="30" t="str">
        <f>+[1]DEPURADO!G11</f>
        <v>CANCELADA</v>
      </c>
      <c r="AJ17" s="32"/>
      <c r="AK17" s="33"/>
    </row>
    <row r="18" spans="1:37" s="34" customFormat="1" x14ac:dyDescent="0.25">
      <c r="A18" s="23">
        <f t="shared" si="6"/>
        <v>10</v>
      </c>
      <c r="B18" s="24" t="s">
        <v>46</v>
      </c>
      <c r="C18" s="23" t="str">
        <f>+[1]DEPURADO!A12</f>
        <v>HSM6276</v>
      </c>
      <c r="D18" s="23">
        <f>+[1]DEPURADO!B12</f>
        <v>6276</v>
      </c>
      <c r="E18" s="25">
        <f>+[1]DEPURADO!C12</f>
        <v>45715</v>
      </c>
      <c r="F18" s="26">
        <f>+IF([1]DEPURADO!D12&gt;1,[1]DEPURADO!D12," ")</f>
        <v>45724</v>
      </c>
      <c r="G18" s="27">
        <f>[1]DEPURADO!F12</f>
        <v>350372</v>
      </c>
      <c r="H18" s="28">
        <v>0</v>
      </c>
      <c r="I18" s="28">
        <f>+[1]DEPURADO!M12+[1]DEPURADO!N12</f>
        <v>0</v>
      </c>
      <c r="J18" s="28">
        <f>+[1]DEPURADO!R12</f>
        <v>350372</v>
      </c>
      <c r="K18" s="29">
        <f>+[1]DEPURADO!P12+[1]DEPURADO!Q12</f>
        <v>0</v>
      </c>
      <c r="L18" s="28">
        <v>0</v>
      </c>
      <c r="M18" s="28">
        <v>0</v>
      </c>
      <c r="N18" s="28">
        <f t="shared" si="0"/>
        <v>350372</v>
      </c>
      <c r="O18" s="28">
        <f t="shared" si="1"/>
        <v>0</v>
      </c>
      <c r="P18" s="24">
        <f>IF([1]DEPURADO!H12&gt;1,0,[1]DEPURADO!B12)</f>
        <v>6276</v>
      </c>
      <c r="Q18" s="30">
        <f t="shared" si="2"/>
        <v>350372</v>
      </c>
      <c r="R18" s="31">
        <f t="shared" si="3"/>
        <v>0</v>
      </c>
      <c r="S18" s="31">
        <f>+[1]DEPURADO!J12</f>
        <v>0</v>
      </c>
      <c r="T18" s="23" t="s">
        <v>45</v>
      </c>
      <c r="U18" s="31">
        <f>+[1]DEPURADO!I12</f>
        <v>0</v>
      </c>
      <c r="V18" s="30"/>
      <c r="W18" s="23" t="s">
        <v>45</v>
      </c>
      <c r="X18" s="31">
        <f>+[1]DEPURADO!K12+[1]DEPURADO!L12</f>
        <v>0</v>
      </c>
      <c r="Y18" s="23" t="s">
        <v>45</v>
      </c>
      <c r="Z18" s="31">
        <f t="shared" si="4"/>
        <v>0</v>
      </c>
      <c r="AA18" s="31"/>
      <c r="AB18" s="31">
        <v>0</v>
      </c>
      <c r="AC18" s="31">
        <v>0</v>
      </c>
      <c r="AD18" s="30"/>
      <c r="AE18" s="30">
        <f>+[1]DEPURADO!K12</f>
        <v>0</v>
      </c>
      <c r="AF18" s="30">
        <v>0</v>
      </c>
      <c r="AG18" s="30">
        <f t="shared" si="5"/>
        <v>0</v>
      </c>
      <c r="AH18" s="30">
        <v>0</v>
      </c>
      <c r="AI18" s="30" t="str">
        <f>+[1]DEPURADO!G12</f>
        <v>CANCELADA</v>
      </c>
      <c r="AJ18" s="32"/>
      <c r="AK18" s="33"/>
    </row>
    <row r="19" spans="1:37" s="34" customFormat="1" x14ac:dyDescent="0.25">
      <c r="A19" s="23">
        <f t="shared" si="6"/>
        <v>11</v>
      </c>
      <c r="B19" s="24" t="s">
        <v>46</v>
      </c>
      <c r="C19" s="23" t="str">
        <f>+[1]DEPURADO!A13</f>
        <v>HSM6277</v>
      </c>
      <c r="D19" s="23">
        <f>+[1]DEPURADO!B13</f>
        <v>6277</v>
      </c>
      <c r="E19" s="25">
        <f>+[1]DEPURADO!C13</f>
        <v>45715</v>
      </c>
      <c r="F19" s="26">
        <f>+IF([1]DEPURADO!D13&gt;1,[1]DEPURADO!D13," ")</f>
        <v>45724</v>
      </c>
      <c r="G19" s="27">
        <f>[1]DEPURADO!F13</f>
        <v>192881</v>
      </c>
      <c r="H19" s="28">
        <v>0</v>
      </c>
      <c r="I19" s="28">
        <f>+[1]DEPURADO!M13+[1]DEPURADO!N13</f>
        <v>0</v>
      </c>
      <c r="J19" s="28">
        <f>+[1]DEPURADO!R13</f>
        <v>192881</v>
      </c>
      <c r="K19" s="29">
        <f>+[1]DEPURADO!P13+[1]DEPURADO!Q13</f>
        <v>0</v>
      </c>
      <c r="L19" s="28">
        <v>0</v>
      </c>
      <c r="M19" s="28">
        <v>0</v>
      </c>
      <c r="N19" s="28">
        <f t="shared" si="0"/>
        <v>192881</v>
      </c>
      <c r="O19" s="28">
        <f t="shared" si="1"/>
        <v>0</v>
      </c>
      <c r="P19" s="24">
        <f>IF([1]DEPURADO!H13&gt;1,0,[1]DEPURADO!B13)</f>
        <v>6277</v>
      </c>
      <c r="Q19" s="30">
        <f t="shared" si="2"/>
        <v>192881</v>
      </c>
      <c r="R19" s="31">
        <f t="shared" si="3"/>
        <v>0</v>
      </c>
      <c r="S19" s="31">
        <f>+[1]DEPURADO!J13</f>
        <v>0</v>
      </c>
      <c r="T19" s="23" t="s">
        <v>45</v>
      </c>
      <c r="U19" s="31">
        <f>+[1]DEPURADO!I13</f>
        <v>0</v>
      </c>
      <c r="V19" s="30"/>
      <c r="W19" s="23" t="s">
        <v>45</v>
      </c>
      <c r="X19" s="31">
        <f>+[1]DEPURADO!K13+[1]DEPURADO!L13</f>
        <v>0</v>
      </c>
      <c r="Y19" s="23" t="s">
        <v>45</v>
      </c>
      <c r="Z19" s="31">
        <f t="shared" si="4"/>
        <v>0</v>
      </c>
      <c r="AA19" s="31"/>
      <c r="AB19" s="31">
        <v>0</v>
      </c>
      <c r="AC19" s="31">
        <v>0</v>
      </c>
      <c r="AD19" s="30"/>
      <c r="AE19" s="30">
        <f>+[1]DEPURADO!K13</f>
        <v>0</v>
      </c>
      <c r="AF19" s="30">
        <v>0</v>
      </c>
      <c r="AG19" s="30">
        <f t="shared" si="5"/>
        <v>0</v>
      </c>
      <c r="AH19" s="30">
        <v>0</v>
      </c>
      <c r="AI19" s="30" t="str">
        <f>+[1]DEPURADO!G13</f>
        <v>CANCELADA</v>
      </c>
      <c r="AJ19" s="32"/>
      <c r="AK19" s="33"/>
    </row>
    <row r="20" spans="1:37" s="34" customFormat="1" x14ac:dyDescent="0.25">
      <c r="A20" s="23">
        <f t="shared" si="6"/>
        <v>12</v>
      </c>
      <c r="B20" s="24" t="s">
        <v>46</v>
      </c>
      <c r="C20" s="23" t="str">
        <f>+[1]DEPURADO!A14</f>
        <v>HSM6278</v>
      </c>
      <c r="D20" s="23">
        <f>+[1]DEPURADO!B14</f>
        <v>6278</v>
      </c>
      <c r="E20" s="25">
        <f>+[1]DEPURADO!C14</f>
        <v>45715</v>
      </c>
      <c r="F20" s="26">
        <f>+IF([1]DEPURADO!D14&gt;1,[1]DEPURADO!D14," ")</f>
        <v>45724</v>
      </c>
      <c r="G20" s="27">
        <f>[1]DEPURADO!F14</f>
        <v>13514</v>
      </c>
      <c r="H20" s="28">
        <v>0</v>
      </c>
      <c r="I20" s="28">
        <f>+[1]DEPURADO!M14+[1]DEPURADO!N14</f>
        <v>0</v>
      </c>
      <c r="J20" s="28">
        <f>+[1]DEPURADO!R14</f>
        <v>13514</v>
      </c>
      <c r="K20" s="29">
        <f>+[1]DEPURADO!P14+[1]DEPURADO!Q14</f>
        <v>0</v>
      </c>
      <c r="L20" s="28">
        <v>0</v>
      </c>
      <c r="M20" s="28">
        <v>0</v>
      </c>
      <c r="N20" s="28">
        <f t="shared" si="0"/>
        <v>13514</v>
      </c>
      <c r="O20" s="28">
        <f t="shared" si="1"/>
        <v>0</v>
      </c>
      <c r="P20" s="24">
        <f>IF([1]DEPURADO!H14&gt;1,0,[1]DEPURADO!B14)</f>
        <v>6278</v>
      </c>
      <c r="Q20" s="30">
        <f t="shared" si="2"/>
        <v>13514</v>
      </c>
      <c r="R20" s="31">
        <f t="shared" si="3"/>
        <v>0</v>
      </c>
      <c r="S20" s="31">
        <f>+[1]DEPURADO!J14</f>
        <v>0</v>
      </c>
      <c r="T20" s="23" t="s">
        <v>45</v>
      </c>
      <c r="U20" s="31">
        <f>+[1]DEPURADO!I14</f>
        <v>0</v>
      </c>
      <c r="V20" s="30"/>
      <c r="W20" s="23" t="s">
        <v>45</v>
      </c>
      <c r="X20" s="31">
        <f>+[1]DEPURADO!K14+[1]DEPURADO!L14</f>
        <v>0</v>
      </c>
      <c r="Y20" s="23" t="s">
        <v>45</v>
      </c>
      <c r="Z20" s="31">
        <f t="shared" si="4"/>
        <v>0</v>
      </c>
      <c r="AA20" s="31"/>
      <c r="AB20" s="31">
        <v>0</v>
      </c>
      <c r="AC20" s="31">
        <v>0</v>
      </c>
      <c r="AD20" s="30"/>
      <c r="AE20" s="30">
        <f>+[1]DEPURADO!K14</f>
        <v>0</v>
      </c>
      <c r="AF20" s="30">
        <v>0</v>
      </c>
      <c r="AG20" s="30">
        <f t="shared" si="5"/>
        <v>0</v>
      </c>
      <c r="AH20" s="30">
        <v>0</v>
      </c>
      <c r="AI20" s="30" t="str">
        <f>+[1]DEPURADO!G14</f>
        <v>CANCELADA</v>
      </c>
      <c r="AJ20" s="32"/>
      <c r="AK20" s="33"/>
    </row>
    <row r="21" spans="1:37" s="34" customFormat="1" x14ac:dyDescent="0.25">
      <c r="A21" s="23">
        <f t="shared" si="6"/>
        <v>13</v>
      </c>
      <c r="B21" s="24" t="s">
        <v>46</v>
      </c>
      <c r="C21" s="23" t="str">
        <f>+[1]DEPURADO!A15</f>
        <v>HSM6279</v>
      </c>
      <c r="D21" s="23">
        <f>+[1]DEPURADO!B15</f>
        <v>6279</v>
      </c>
      <c r="E21" s="25">
        <f>+[1]DEPURADO!C15</f>
        <v>45715</v>
      </c>
      <c r="F21" s="26">
        <f>+IF([1]DEPURADO!D15&gt;1,[1]DEPURADO!D15," ")</f>
        <v>45724</v>
      </c>
      <c r="G21" s="27">
        <f>[1]DEPURADO!F15</f>
        <v>230974</v>
      </c>
      <c r="H21" s="28">
        <v>0</v>
      </c>
      <c r="I21" s="28">
        <f>+[1]DEPURADO!M15+[1]DEPURADO!N15</f>
        <v>0</v>
      </c>
      <c r="J21" s="28">
        <f>+[1]DEPURADO!R15</f>
        <v>0</v>
      </c>
      <c r="K21" s="29">
        <f>+[1]DEPURADO!P15+[1]DEPURADO!Q15</f>
        <v>230974</v>
      </c>
      <c r="L21" s="28">
        <v>0</v>
      </c>
      <c r="M21" s="28">
        <v>0</v>
      </c>
      <c r="N21" s="28">
        <f t="shared" si="0"/>
        <v>230974</v>
      </c>
      <c r="O21" s="28">
        <f t="shared" si="1"/>
        <v>0</v>
      </c>
      <c r="P21" s="24">
        <f>IF([1]DEPURADO!H15&gt;1,0,[1]DEPURADO!B15)</f>
        <v>6279</v>
      </c>
      <c r="Q21" s="30">
        <f t="shared" si="2"/>
        <v>230974</v>
      </c>
      <c r="R21" s="31">
        <f t="shared" si="3"/>
        <v>0</v>
      </c>
      <c r="S21" s="31">
        <f>+[1]DEPURADO!J15</f>
        <v>0</v>
      </c>
      <c r="T21" s="23" t="s">
        <v>45</v>
      </c>
      <c r="U21" s="31">
        <f>+[1]DEPURADO!I15</f>
        <v>0</v>
      </c>
      <c r="V21" s="30"/>
      <c r="W21" s="23" t="s">
        <v>45</v>
      </c>
      <c r="X21" s="31">
        <f>+[1]DEPURADO!K15+[1]DEPURADO!L15</f>
        <v>0</v>
      </c>
      <c r="Y21" s="23" t="s">
        <v>45</v>
      </c>
      <c r="Z21" s="31">
        <f t="shared" si="4"/>
        <v>0</v>
      </c>
      <c r="AA21" s="31"/>
      <c r="AB21" s="31">
        <v>0</v>
      </c>
      <c r="AC21" s="31">
        <v>0</v>
      </c>
      <c r="AD21" s="30"/>
      <c r="AE21" s="30">
        <f>+[1]DEPURADO!K15</f>
        <v>0</v>
      </c>
      <c r="AF21" s="30">
        <v>0</v>
      </c>
      <c r="AG21" s="30">
        <f t="shared" si="5"/>
        <v>0</v>
      </c>
      <c r="AH21" s="30">
        <v>0</v>
      </c>
      <c r="AI21" s="30" t="str">
        <f>+[1]DEPURADO!G15</f>
        <v>CANCELADA</v>
      </c>
      <c r="AJ21" s="32"/>
      <c r="AK21" s="33"/>
    </row>
    <row r="22" spans="1:37" s="34" customFormat="1" x14ac:dyDescent="0.25">
      <c r="A22" s="23">
        <f t="shared" si="6"/>
        <v>14</v>
      </c>
      <c r="B22" s="24" t="s">
        <v>46</v>
      </c>
      <c r="C22" s="23" t="str">
        <f>+[1]DEPURADO!A16</f>
        <v>HSM6281</v>
      </c>
      <c r="D22" s="23">
        <f>+[1]DEPURADO!B16</f>
        <v>6281</v>
      </c>
      <c r="E22" s="25">
        <f>+[1]DEPURADO!C16</f>
        <v>45715</v>
      </c>
      <c r="F22" s="26">
        <f>+IF([1]DEPURADO!D16&gt;1,[1]DEPURADO!D16," ")</f>
        <v>45724</v>
      </c>
      <c r="G22" s="27">
        <f>[1]DEPURADO!F16</f>
        <v>195010</v>
      </c>
      <c r="H22" s="28">
        <v>0</v>
      </c>
      <c r="I22" s="28">
        <f>+[1]DEPURADO!M16+[1]DEPURADO!N16</f>
        <v>0</v>
      </c>
      <c r="J22" s="28">
        <f>+[1]DEPURADO!R16</f>
        <v>195010</v>
      </c>
      <c r="K22" s="29">
        <f>+[1]DEPURADO!P16+[1]DEPURADO!Q16</f>
        <v>0</v>
      </c>
      <c r="L22" s="28">
        <v>0</v>
      </c>
      <c r="M22" s="28">
        <v>0</v>
      </c>
      <c r="N22" s="28">
        <f t="shared" si="0"/>
        <v>195010</v>
      </c>
      <c r="O22" s="28">
        <f t="shared" si="1"/>
        <v>0</v>
      </c>
      <c r="P22" s="24">
        <f>IF([1]DEPURADO!H16&gt;1,0,[1]DEPURADO!B16)</f>
        <v>6281</v>
      </c>
      <c r="Q22" s="30">
        <f t="shared" si="2"/>
        <v>195010</v>
      </c>
      <c r="R22" s="31">
        <f t="shared" si="3"/>
        <v>0</v>
      </c>
      <c r="S22" s="31">
        <f>+[1]DEPURADO!J16</f>
        <v>0</v>
      </c>
      <c r="T22" s="23" t="s">
        <v>45</v>
      </c>
      <c r="U22" s="31">
        <f>+[1]DEPURADO!I16</f>
        <v>0</v>
      </c>
      <c r="V22" s="30"/>
      <c r="W22" s="23" t="s">
        <v>45</v>
      </c>
      <c r="X22" s="31">
        <f>+[1]DEPURADO!K16+[1]DEPURADO!L16</f>
        <v>0</v>
      </c>
      <c r="Y22" s="23" t="s">
        <v>45</v>
      </c>
      <c r="Z22" s="31">
        <f t="shared" si="4"/>
        <v>0</v>
      </c>
      <c r="AA22" s="31"/>
      <c r="AB22" s="31">
        <v>0</v>
      </c>
      <c r="AC22" s="31">
        <v>0</v>
      </c>
      <c r="AD22" s="30"/>
      <c r="AE22" s="30">
        <f>+[1]DEPURADO!K16</f>
        <v>0</v>
      </c>
      <c r="AF22" s="30">
        <v>0</v>
      </c>
      <c r="AG22" s="30">
        <f t="shared" si="5"/>
        <v>0</v>
      </c>
      <c r="AH22" s="30">
        <v>0</v>
      </c>
      <c r="AI22" s="30" t="str">
        <f>+[1]DEPURADO!G16</f>
        <v>CANCELADA</v>
      </c>
      <c r="AJ22" s="32"/>
      <c r="AK22" s="33"/>
    </row>
    <row r="23" spans="1:37" s="34" customFormat="1" x14ac:dyDescent="0.25">
      <c r="A23" s="23">
        <f t="shared" si="6"/>
        <v>15</v>
      </c>
      <c r="B23" s="24" t="s">
        <v>44</v>
      </c>
      <c r="C23" s="23" t="str">
        <f>+[1]DEPURADO!A17</f>
        <v>HSM6315</v>
      </c>
      <c r="D23" s="23">
        <f>+[1]DEPURADO!B17</f>
        <v>6315</v>
      </c>
      <c r="E23" s="25">
        <f>+[1]DEPURADO!C17</f>
        <v>45747</v>
      </c>
      <c r="F23" s="26">
        <f>+IF([1]DEPURADO!D17&gt;1,[1]DEPURADO!D17," ")</f>
        <v>45754</v>
      </c>
      <c r="G23" s="27">
        <f>[1]DEPURADO!F17</f>
        <v>1000000</v>
      </c>
      <c r="H23" s="28">
        <v>0</v>
      </c>
      <c r="I23" s="28">
        <f>+[1]DEPURADO!M17+[1]DEPURADO!N17</f>
        <v>0</v>
      </c>
      <c r="J23" s="28">
        <f>+[1]DEPURADO!R17</f>
        <v>0</v>
      </c>
      <c r="K23" s="29">
        <f>+[1]DEPURADO!P17+[1]DEPURADO!Q17</f>
        <v>1000000</v>
      </c>
      <c r="L23" s="28">
        <v>0</v>
      </c>
      <c r="M23" s="28">
        <v>0</v>
      </c>
      <c r="N23" s="28">
        <f t="shared" si="0"/>
        <v>1000000</v>
      </c>
      <c r="O23" s="28">
        <f t="shared" si="1"/>
        <v>0</v>
      </c>
      <c r="P23" s="24">
        <f>IF([1]DEPURADO!H17&gt;1,0,[1]DEPURADO!B17)</f>
        <v>6315</v>
      </c>
      <c r="Q23" s="30">
        <f t="shared" si="2"/>
        <v>1000000</v>
      </c>
      <c r="R23" s="31">
        <f t="shared" si="3"/>
        <v>0</v>
      </c>
      <c r="S23" s="31">
        <f>+[1]DEPURADO!J17</f>
        <v>0</v>
      </c>
      <c r="T23" s="23" t="s">
        <v>45</v>
      </c>
      <c r="U23" s="31">
        <f>+[1]DEPURADO!I17</f>
        <v>0</v>
      </c>
      <c r="V23" s="30"/>
      <c r="W23" s="23" t="s">
        <v>45</v>
      </c>
      <c r="X23" s="31">
        <f>+[1]DEPURADO!K17+[1]DEPURADO!L17</f>
        <v>0</v>
      </c>
      <c r="Y23" s="23" t="s">
        <v>45</v>
      </c>
      <c r="Z23" s="31">
        <f t="shared" si="4"/>
        <v>0</v>
      </c>
      <c r="AA23" s="31"/>
      <c r="AB23" s="31">
        <v>0</v>
      </c>
      <c r="AC23" s="31">
        <v>0</v>
      </c>
      <c r="AD23" s="30"/>
      <c r="AE23" s="30">
        <f>+[1]DEPURADO!K17</f>
        <v>0</v>
      </c>
      <c r="AF23" s="30">
        <v>0</v>
      </c>
      <c r="AG23" s="30">
        <f t="shared" si="5"/>
        <v>0</v>
      </c>
      <c r="AH23" s="30">
        <v>0</v>
      </c>
      <c r="AI23" s="30" t="str">
        <f>+[1]DEPURADO!G17</f>
        <v>CANCELADA</v>
      </c>
      <c r="AJ23" s="32"/>
      <c r="AK23" s="33"/>
    </row>
    <row r="24" spans="1:37" s="34" customFormat="1" x14ac:dyDescent="0.25">
      <c r="A24" s="23">
        <f t="shared" si="6"/>
        <v>16</v>
      </c>
      <c r="B24" s="24" t="s">
        <v>44</v>
      </c>
      <c r="C24" s="23" t="str">
        <f>+[1]DEPURADO!A18</f>
        <v>HSM6316</v>
      </c>
      <c r="D24" s="23">
        <f>+[1]DEPURADO!B18</f>
        <v>6316</v>
      </c>
      <c r="E24" s="25">
        <f>+[1]DEPURADO!C18</f>
        <v>45747</v>
      </c>
      <c r="F24" s="26">
        <f>+IF([1]DEPURADO!D18&gt;1,[1]DEPURADO!D18," ")</f>
        <v>45754</v>
      </c>
      <c r="G24" s="27">
        <f>[1]DEPURADO!F18</f>
        <v>578054</v>
      </c>
      <c r="H24" s="28">
        <v>0</v>
      </c>
      <c r="I24" s="28">
        <f>+[1]DEPURADO!M18+[1]DEPURADO!N18</f>
        <v>0</v>
      </c>
      <c r="J24" s="28">
        <f>+[1]DEPURADO!R18</f>
        <v>0</v>
      </c>
      <c r="K24" s="29">
        <f>+[1]DEPURADO!P18+[1]DEPURADO!Q18</f>
        <v>578054</v>
      </c>
      <c r="L24" s="28">
        <v>0</v>
      </c>
      <c r="M24" s="28">
        <v>0</v>
      </c>
      <c r="N24" s="28">
        <f t="shared" si="0"/>
        <v>578054</v>
      </c>
      <c r="O24" s="28">
        <f t="shared" si="1"/>
        <v>0</v>
      </c>
      <c r="P24" s="24">
        <f>IF([1]DEPURADO!H18&gt;1,0,[1]DEPURADO!B18)</f>
        <v>6316</v>
      </c>
      <c r="Q24" s="30">
        <f t="shared" si="2"/>
        <v>578054</v>
      </c>
      <c r="R24" s="31">
        <f t="shared" si="3"/>
        <v>0</v>
      </c>
      <c r="S24" s="31">
        <f>+[1]DEPURADO!J18</f>
        <v>0</v>
      </c>
      <c r="T24" s="23" t="s">
        <v>45</v>
      </c>
      <c r="U24" s="31">
        <f>+[1]DEPURADO!I18</f>
        <v>0</v>
      </c>
      <c r="V24" s="30"/>
      <c r="W24" s="23" t="s">
        <v>45</v>
      </c>
      <c r="X24" s="31">
        <f>+[1]DEPURADO!K18+[1]DEPURADO!L18</f>
        <v>0</v>
      </c>
      <c r="Y24" s="23" t="s">
        <v>45</v>
      </c>
      <c r="Z24" s="31">
        <f t="shared" si="4"/>
        <v>0</v>
      </c>
      <c r="AA24" s="31"/>
      <c r="AB24" s="31">
        <v>0</v>
      </c>
      <c r="AC24" s="31">
        <v>0</v>
      </c>
      <c r="AD24" s="30"/>
      <c r="AE24" s="30">
        <f>+[1]DEPURADO!K18</f>
        <v>0</v>
      </c>
      <c r="AF24" s="30">
        <v>0</v>
      </c>
      <c r="AG24" s="30">
        <f t="shared" si="5"/>
        <v>0</v>
      </c>
      <c r="AH24" s="30">
        <v>0</v>
      </c>
      <c r="AI24" s="30" t="str">
        <f>+[1]DEPURADO!G18</f>
        <v>CANCELADA</v>
      </c>
      <c r="AJ24" s="32"/>
      <c r="AK24" s="33"/>
    </row>
    <row r="25" spans="1:37" s="34" customFormat="1" x14ac:dyDescent="0.25">
      <c r="A25" s="23">
        <f t="shared" si="6"/>
        <v>17</v>
      </c>
      <c r="B25" s="24" t="s">
        <v>46</v>
      </c>
      <c r="C25" s="23" t="str">
        <f>+[1]DEPURADO!A19</f>
        <v>HSM6334</v>
      </c>
      <c r="D25" s="23">
        <f>+[1]DEPURADO!B19</f>
        <v>6334</v>
      </c>
      <c r="E25" s="25">
        <f>+[1]DEPURADO!C19</f>
        <v>45748</v>
      </c>
      <c r="F25" s="26">
        <f>+IF([1]DEPURADO!D19&gt;1,[1]DEPURADO!D19," ")</f>
        <v>45755</v>
      </c>
      <c r="G25" s="27">
        <f>[1]DEPURADO!F19</f>
        <v>1415000</v>
      </c>
      <c r="H25" s="28">
        <v>0</v>
      </c>
      <c r="I25" s="28">
        <f>+[1]DEPURADO!M19+[1]DEPURADO!N19</f>
        <v>0</v>
      </c>
      <c r="J25" s="28">
        <f>+[1]DEPURADO!R19</f>
        <v>0</v>
      </c>
      <c r="K25" s="29">
        <f>+[1]DEPURADO!P19+[1]DEPURADO!Q19</f>
        <v>0</v>
      </c>
      <c r="L25" s="28">
        <v>0</v>
      </c>
      <c r="M25" s="28">
        <v>0</v>
      </c>
      <c r="N25" s="28">
        <f t="shared" si="0"/>
        <v>0</v>
      </c>
      <c r="O25" s="28">
        <f t="shared" si="1"/>
        <v>1415000</v>
      </c>
      <c r="P25" s="24">
        <f>IF([1]DEPURADO!H19&gt;1,0,[1]DEPURADO!B19)</f>
        <v>0</v>
      </c>
      <c r="Q25" s="30">
        <f t="shared" si="2"/>
        <v>0</v>
      </c>
      <c r="R25" s="31">
        <f t="shared" si="3"/>
        <v>1415000</v>
      </c>
      <c r="S25" s="31">
        <f>+[1]DEPURADO!J19</f>
        <v>0</v>
      </c>
      <c r="T25" s="23" t="s">
        <v>45</v>
      </c>
      <c r="U25" s="31">
        <f>+[1]DEPURADO!I19</f>
        <v>0</v>
      </c>
      <c r="V25" s="30"/>
      <c r="W25" s="23" t="s">
        <v>45</v>
      </c>
      <c r="X25" s="31">
        <f>+[1]DEPURADO!K19+[1]DEPURADO!L19</f>
        <v>0</v>
      </c>
      <c r="Y25" s="23" t="s">
        <v>45</v>
      </c>
      <c r="Z25" s="31">
        <f t="shared" si="4"/>
        <v>0</v>
      </c>
      <c r="AA25" s="31"/>
      <c r="AB25" s="31">
        <v>0</v>
      </c>
      <c r="AC25" s="31">
        <v>0</v>
      </c>
      <c r="AD25" s="30"/>
      <c r="AE25" s="30">
        <f>+[1]DEPURADO!K19</f>
        <v>0</v>
      </c>
      <c r="AF25" s="30">
        <v>0</v>
      </c>
      <c r="AG25" s="30">
        <f t="shared" si="5"/>
        <v>0</v>
      </c>
      <c r="AH25" s="30">
        <v>0</v>
      </c>
      <c r="AI25" s="30" t="str">
        <f>+[1]DEPURADO!G19</f>
        <v>NO RADICADA</v>
      </c>
      <c r="AJ25" s="32"/>
      <c r="AK25" s="33"/>
    </row>
    <row r="26" spans="1:37" s="34" customFormat="1" x14ac:dyDescent="0.25">
      <c r="A26" s="23">
        <f t="shared" si="6"/>
        <v>18</v>
      </c>
      <c r="B26" s="24" t="s">
        <v>46</v>
      </c>
      <c r="C26" s="23" t="str">
        <f>+[1]DEPURADO!A20</f>
        <v>HSM6335</v>
      </c>
      <c r="D26" s="23">
        <f>+[1]DEPURADO!B20</f>
        <v>6335</v>
      </c>
      <c r="E26" s="25">
        <f>+[1]DEPURADO!C20</f>
        <v>45748</v>
      </c>
      <c r="F26" s="26">
        <f>+IF([1]DEPURADO!D20&gt;1,[1]DEPURADO!D20," ")</f>
        <v>45755</v>
      </c>
      <c r="G26" s="27">
        <f>[1]DEPURADO!F20</f>
        <v>190203</v>
      </c>
      <c r="H26" s="28">
        <v>0</v>
      </c>
      <c r="I26" s="28">
        <f>+[1]DEPURADO!M20+[1]DEPURADO!N20</f>
        <v>0</v>
      </c>
      <c r="J26" s="28">
        <f>+[1]DEPURADO!R20</f>
        <v>0</v>
      </c>
      <c r="K26" s="29">
        <f>+[1]DEPURADO!P20+[1]DEPURADO!Q20</f>
        <v>0</v>
      </c>
      <c r="L26" s="28">
        <v>0</v>
      </c>
      <c r="M26" s="28">
        <v>0</v>
      </c>
      <c r="N26" s="28">
        <f t="shared" si="0"/>
        <v>0</v>
      </c>
      <c r="O26" s="28">
        <f t="shared" si="1"/>
        <v>190203</v>
      </c>
      <c r="P26" s="24">
        <f>IF([1]DEPURADO!H20&gt;1,0,[1]DEPURADO!B20)</f>
        <v>6335</v>
      </c>
      <c r="Q26" s="30">
        <f t="shared" si="2"/>
        <v>190203</v>
      </c>
      <c r="R26" s="31">
        <f t="shared" si="3"/>
        <v>0</v>
      </c>
      <c r="S26" s="31">
        <f>+[1]DEPURADO!J20</f>
        <v>0</v>
      </c>
      <c r="T26" s="23" t="s">
        <v>45</v>
      </c>
      <c r="U26" s="31">
        <f>+[1]DEPURADO!I20</f>
        <v>0</v>
      </c>
      <c r="V26" s="30"/>
      <c r="W26" s="23" t="s">
        <v>45</v>
      </c>
      <c r="X26" s="31">
        <f>+[1]DEPURADO!K20+[1]DEPURADO!L20</f>
        <v>0</v>
      </c>
      <c r="Y26" s="23" t="s">
        <v>45</v>
      </c>
      <c r="Z26" s="31">
        <f t="shared" si="4"/>
        <v>0</v>
      </c>
      <c r="AA26" s="31"/>
      <c r="AB26" s="31">
        <v>0</v>
      </c>
      <c r="AC26" s="31">
        <v>0</v>
      </c>
      <c r="AD26" s="30"/>
      <c r="AE26" s="30">
        <f>+[1]DEPURADO!K20</f>
        <v>0</v>
      </c>
      <c r="AF26" s="30">
        <v>0</v>
      </c>
      <c r="AG26" s="30">
        <f t="shared" si="5"/>
        <v>190203</v>
      </c>
      <c r="AH26" s="30">
        <v>0</v>
      </c>
      <c r="AI26" s="30" t="str">
        <f>+[1]DEPURADO!G20</f>
        <v>SALDO A FAVOR DEL PRESTADOR</v>
      </c>
      <c r="AJ26" s="32"/>
      <c r="AK26" s="33"/>
    </row>
    <row r="27" spans="1:37" s="34" customFormat="1" x14ac:dyDescent="0.25">
      <c r="A27" s="23">
        <f t="shared" si="6"/>
        <v>19</v>
      </c>
      <c r="B27" s="24" t="s">
        <v>44</v>
      </c>
      <c r="C27" s="23" t="str">
        <f>+[1]DEPURADO!A21</f>
        <v>HSM6375</v>
      </c>
      <c r="D27" s="23">
        <f>+[1]DEPURADO!B21</f>
        <v>6375</v>
      </c>
      <c r="E27" s="25">
        <f>+[1]DEPURADO!C21</f>
        <v>45777</v>
      </c>
      <c r="F27" s="26">
        <f>+IF([1]DEPURADO!D21&gt;1,[1]DEPURADO!D21," ")</f>
        <v>45783</v>
      </c>
      <c r="G27" s="27">
        <f>[1]DEPURADO!F21</f>
        <v>8974497</v>
      </c>
      <c r="H27" s="28">
        <v>0</v>
      </c>
      <c r="I27" s="28">
        <f>+[1]DEPURADO!M21+[1]DEPURADO!N21</f>
        <v>0</v>
      </c>
      <c r="J27" s="28">
        <f>+[1]DEPURADO!R21</f>
        <v>6090310.6600000001</v>
      </c>
      <c r="K27" s="29">
        <f>+[1]DEPURADO!P21+[1]DEPURADO!Q21</f>
        <v>2884186.34</v>
      </c>
      <c r="L27" s="28">
        <v>0</v>
      </c>
      <c r="M27" s="28">
        <v>0</v>
      </c>
      <c r="N27" s="28">
        <f t="shared" si="0"/>
        <v>8974497</v>
      </c>
      <c r="O27" s="28">
        <f t="shared" si="1"/>
        <v>0</v>
      </c>
      <c r="P27" s="24">
        <f>IF([1]DEPURADO!H21&gt;1,0,[1]DEPURADO!B21)</f>
        <v>6375</v>
      </c>
      <c r="Q27" s="30">
        <f t="shared" si="2"/>
        <v>8974497</v>
      </c>
      <c r="R27" s="31">
        <f t="shared" si="3"/>
        <v>0</v>
      </c>
      <c r="S27" s="31">
        <f>+[1]DEPURADO!J21</f>
        <v>0</v>
      </c>
      <c r="T27" s="23" t="s">
        <v>45</v>
      </c>
      <c r="U27" s="31">
        <f>+[1]DEPURADO!I21</f>
        <v>0</v>
      </c>
      <c r="V27" s="30"/>
      <c r="W27" s="23" t="s">
        <v>45</v>
      </c>
      <c r="X27" s="31">
        <f>+[1]DEPURADO!K21+[1]DEPURADO!L21</f>
        <v>0</v>
      </c>
      <c r="Y27" s="23" t="s">
        <v>45</v>
      </c>
      <c r="Z27" s="31">
        <f t="shared" si="4"/>
        <v>0</v>
      </c>
      <c r="AA27" s="31"/>
      <c r="AB27" s="31">
        <v>0</v>
      </c>
      <c r="AC27" s="31">
        <v>0</v>
      </c>
      <c r="AD27" s="30"/>
      <c r="AE27" s="30">
        <f>+[1]DEPURADO!K21</f>
        <v>0</v>
      </c>
      <c r="AF27" s="30">
        <v>0</v>
      </c>
      <c r="AG27" s="30">
        <f t="shared" si="5"/>
        <v>0</v>
      </c>
      <c r="AH27" s="30">
        <v>0</v>
      </c>
      <c r="AI27" s="30" t="str">
        <f>+[1]DEPURADO!G21</f>
        <v>CANCELADA</v>
      </c>
      <c r="AJ27" s="32"/>
      <c r="AK27" s="33"/>
    </row>
    <row r="28" spans="1:37" s="34" customFormat="1" x14ac:dyDescent="0.25">
      <c r="A28" s="23">
        <f t="shared" si="6"/>
        <v>20</v>
      </c>
      <c r="B28" s="24" t="s">
        <v>46</v>
      </c>
      <c r="C28" s="23" t="str">
        <f>+[1]DEPURADO!A22</f>
        <v>HSM6391</v>
      </c>
      <c r="D28" s="23">
        <f>+[1]DEPURADO!B22</f>
        <v>6391</v>
      </c>
      <c r="E28" s="25">
        <f>+[1]DEPURADO!C22</f>
        <v>45786</v>
      </c>
      <c r="F28" s="26">
        <f>+IF([1]DEPURADO!D22&gt;1,[1]DEPURADO!D22," ")</f>
        <v>45786</v>
      </c>
      <c r="G28" s="27">
        <f>[1]DEPURADO!F22</f>
        <v>229649</v>
      </c>
      <c r="H28" s="28">
        <v>0</v>
      </c>
      <c r="I28" s="28">
        <f>+[1]DEPURADO!M22+[1]DEPURADO!N22</f>
        <v>0</v>
      </c>
      <c r="J28" s="28">
        <f>+[1]DEPURADO!R22</f>
        <v>0</v>
      </c>
      <c r="K28" s="29">
        <f>+[1]DEPURADO!P22+[1]DEPURADO!Q22</f>
        <v>0</v>
      </c>
      <c r="L28" s="28">
        <v>0</v>
      </c>
      <c r="M28" s="28">
        <v>0</v>
      </c>
      <c r="N28" s="28">
        <f t="shared" si="0"/>
        <v>0</v>
      </c>
      <c r="O28" s="28">
        <f t="shared" si="1"/>
        <v>229649</v>
      </c>
      <c r="P28" s="24">
        <f>IF([1]DEPURADO!H22&gt;1,0,[1]DEPURADO!B22)</f>
        <v>0</v>
      </c>
      <c r="Q28" s="30">
        <f t="shared" si="2"/>
        <v>0</v>
      </c>
      <c r="R28" s="31">
        <f t="shared" si="3"/>
        <v>229649</v>
      </c>
      <c r="S28" s="31">
        <f>+[1]DEPURADO!J22</f>
        <v>0</v>
      </c>
      <c r="T28" s="23" t="s">
        <v>45</v>
      </c>
      <c r="U28" s="31">
        <f>+[1]DEPURADO!I22</f>
        <v>0</v>
      </c>
      <c r="V28" s="30"/>
      <c r="W28" s="23" t="s">
        <v>45</v>
      </c>
      <c r="X28" s="31">
        <f>+[1]DEPURADO!K22+[1]DEPURADO!L22</f>
        <v>0</v>
      </c>
      <c r="Y28" s="23" t="s">
        <v>45</v>
      </c>
      <c r="Z28" s="31">
        <f t="shared" si="4"/>
        <v>0</v>
      </c>
      <c r="AA28" s="31"/>
      <c r="AB28" s="31">
        <v>0</v>
      </c>
      <c r="AC28" s="31">
        <v>0</v>
      </c>
      <c r="AD28" s="30"/>
      <c r="AE28" s="30">
        <f>+[1]DEPURADO!K22</f>
        <v>0</v>
      </c>
      <c r="AF28" s="30">
        <v>0</v>
      </c>
      <c r="AG28" s="30">
        <f t="shared" si="5"/>
        <v>0</v>
      </c>
      <c r="AH28" s="30">
        <v>0</v>
      </c>
      <c r="AI28" s="30" t="str">
        <f>+[1]DEPURADO!G22</f>
        <v>NO RADICADA</v>
      </c>
      <c r="AJ28" s="32"/>
      <c r="AK28" s="33"/>
    </row>
    <row r="29" spans="1:37" s="34" customFormat="1" x14ac:dyDescent="0.25">
      <c r="A29" s="23">
        <f t="shared" si="6"/>
        <v>21</v>
      </c>
      <c r="B29" s="24" t="s">
        <v>46</v>
      </c>
      <c r="C29" s="23" t="str">
        <f>+[1]DEPURADO!A23</f>
        <v>HSM6393</v>
      </c>
      <c r="D29" s="23">
        <f>+[1]DEPURADO!B23</f>
        <v>6393</v>
      </c>
      <c r="E29" s="25">
        <f>+[1]DEPURADO!C23</f>
        <v>45786</v>
      </c>
      <c r="F29" s="26">
        <f>+IF([1]DEPURADO!D23&gt;1,[1]DEPURADO!D23," ")</f>
        <v>45786</v>
      </c>
      <c r="G29" s="27">
        <f>[1]DEPURADO!F23</f>
        <v>236205</v>
      </c>
      <c r="H29" s="28">
        <v>0</v>
      </c>
      <c r="I29" s="28">
        <f>+[1]DEPURADO!M23+[1]DEPURADO!N23</f>
        <v>0</v>
      </c>
      <c r="J29" s="28">
        <f>+[1]DEPURADO!R23</f>
        <v>0</v>
      </c>
      <c r="K29" s="29">
        <f>+[1]DEPURADO!P23+[1]DEPURADO!Q23</f>
        <v>0</v>
      </c>
      <c r="L29" s="28">
        <v>0</v>
      </c>
      <c r="M29" s="28">
        <v>0</v>
      </c>
      <c r="N29" s="28">
        <f t="shared" si="0"/>
        <v>0</v>
      </c>
      <c r="O29" s="28">
        <f t="shared" si="1"/>
        <v>236205</v>
      </c>
      <c r="P29" s="24">
        <f>IF([1]DEPURADO!H23&gt;1,0,[1]DEPURADO!B23)</f>
        <v>0</v>
      </c>
      <c r="Q29" s="30">
        <f t="shared" si="2"/>
        <v>0</v>
      </c>
      <c r="R29" s="31">
        <f t="shared" si="3"/>
        <v>236205</v>
      </c>
      <c r="S29" s="31">
        <f>+[1]DEPURADO!J23</f>
        <v>0</v>
      </c>
      <c r="T29" s="23" t="s">
        <v>45</v>
      </c>
      <c r="U29" s="31">
        <f>+[1]DEPURADO!I23</f>
        <v>0</v>
      </c>
      <c r="V29" s="30"/>
      <c r="W29" s="23" t="s">
        <v>45</v>
      </c>
      <c r="X29" s="31">
        <f>+[1]DEPURADO!K23+[1]DEPURADO!L23</f>
        <v>0</v>
      </c>
      <c r="Y29" s="23" t="s">
        <v>45</v>
      </c>
      <c r="Z29" s="31">
        <f t="shared" si="4"/>
        <v>0</v>
      </c>
      <c r="AA29" s="31"/>
      <c r="AB29" s="31">
        <v>0</v>
      </c>
      <c r="AC29" s="31">
        <v>0</v>
      </c>
      <c r="AD29" s="30"/>
      <c r="AE29" s="30">
        <f>+[1]DEPURADO!K23</f>
        <v>0</v>
      </c>
      <c r="AF29" s="30">
        <v>0</v>
      </c>
      <c r="AG29" s="30">
        <f t="shared" si="5"/>
        <v>0</v>
      </c>
      <c r="AH29" s="30">
        <v>0</v>
      </c>
      <c r="AI29" s="30" t="str">
        <f>+[1]DEPURADO!G23</f>
        <v>NO RADICADA</v>
      </c>
      <c r="AJ29" s="32"/>
      <c r="AK29" s="33"/>
    </row>
    <row r="30" spans="1:37" s="34" customFormat="1" x14ac:dyDescent="0.25">
      <c r="A30" s="23">
        <f t="shared" si="6"/>
        <v>22</v>
      </c>
      <c r="B30" s="24" t="s">
        <v>46</v>
      </c>
      <c r="C30" s="23" t="str">
        <f>+[1]DEPURADO!A24</f>
        <v>HSM6394</v>
      </c>
      <c r="D30" s="23">
        <f>+[1]DEPURADO!B24</f>
        <v>6394</v>
      </c>
      <c r="E30" s="25">
        <f>+[1]DEPURADO!C24</f>
        <v>45786</v>
      </c>
      <c r="F30" s="26">
        <f>+IF([1]DEPURADO!D24&gt;1,[1]DEPURADO!D24," ")</f>
        <v>45786</v>
      </c>
      <c r="G30" s="27">
        <f>[1]DEPURADO!F24</f>
        <v>544007</v>
      </c>
      <c r="H30" s="28">
        <v>0</v>
      </c>
      <c r="I30" s="28">
        <f>+[1]DEPURADO!M24+[1]DEPURADO!N24</f>
        <v>0</v>
      </c>
      <c r="J30" s="28">
        <f>+[1]DEPURADO!R24</f>
        <v>0</v>
      </c>
      <c r="K30" s="29">
        <f>+[1]DEPURADO!P24+[1]DEPURADO!Q24</f>
        <v>0</v>
      </c>
      <c r="L30" s="28">
        <v>0</v>
      </c>
      <c r="M30" s="28">
        <v>0</v>
      </c>
      <c r="N30" s="28">
        <f t="shared" si="0"/>
        <v>0</v>
      </c>
      <c r="O30" s="28">
        <f t="shared" si="1"/>
        <v>544007</v>
      </c>
      <c r="P30" s="24">
        <f>IF([1]DEPURADO!H24&gt;1,0,[1]DEPURADO!B24)</f>
        <v>0</v>
      </c>
      <c r="Q30" s="30">
        <f t="shared" si="2"/>
        <v>0</v>
      </c>
      <c r="R30" s="31">
        <f t="shared" si="3"/>
        <v>544007</v>
      </c>
      <c r="S30" s="31">
        <f>+[1]DEPURADO!J24</f>
        <v>0</v>
      </c>
      <c r="T30" s="23" t="s">
        <v>45</v>
      </c>
      <c r="U30" s="31">
        <f>+[1]DEPURADO!I24</f>
        <v>0</v>
      </c>
      <c r="V30" s="30"/>
      <c r="W30" s="23" t="s">
        <v>45</v>
      </c>
      <c r="X30" s="31">
        <f>+[1]DEPURADO!K24+[1]DEPURADO!L24</f>
        <v>0</v>
      </c>
      <c r="Y30" s="23" t="s">
        <v>45</v>
      </c>
      <c r="Z30" s="31">
        <f t="shared" si="4"/>
        <v>0</v>
      </c>
      <c r="AA30" s="31"/>
      <c r="AB30" s="31">
        <v>0</v>
      </c>
      <c r="AC30" s="31">
        <v>0</v>
      </c>
      <c r="AD30" s="30"/>
      <c r="AE30" s="30">
        <f>+[1]DEPURADO!K24</f>
        <v>0</v>
      </c>
      <c r="AF30" s="30">
        <v>0</v>
      </c>
      <c r="AG30" s="30">
        <f t="shared" si="5"/>
        <v>0</v>
      </c>
      <c r="AH30" s="30">
        <v>0</v>
      </c>
      <c r="AI30" s="30" t="str">
        <f>+[1]DEPURADO!G24</f>
        <v>NO RADICADA</v>
      </c>
      <c r="AJ30" s="32"/>
      <c r="AK30" s="33"/>
    </row>
    <row r="31" spans="1:37" s="34" customFormat="1" x14ac:dyDescent="0.25">
      <c r="A31" s="23">
        <f t="shared" si="6"/>
        <v>23</v>
      </c>
      <c r="B31" s="24" t="s">
        <v>46</v>
      </c>
      <c r="C31" s="23" t="str">
        <f>+[1]DEPURADO!A25</f>
        <v>HSM6431</v>
      </c>
      <c r="D31" s="23">
        <f>+[1]DEPURADO!B25</f>
        <v>6431</v>
      </c>
      <c r="E31" s="25">
        <f>+[1]DEPURADO!C25</f>
        <v>45814</v>
      </c>
      <c r="F31" s="26">
        <f>+IF([1]DEPURADO!D25&gt;1,[1]DEPURADO!D25," ")</f>
        <v>45814</v>
      </c>
      <c r="G31" s="27">
        <f>[1]DEPURADO!F25</f>
        <v>195536</v>
      </c>
      <c r="H31" s="28">
        <v>0</v>
      </c>
      <c r="I31" s="28">
        <f>+[1]DEPURADO!M25+[1]DEPURADO!N25</f>
        <v>0</v>
      </c>
      <c r="J31" s="28">
        <f>+[1]DEPURADO!R25</f>
        <v>0</v>
      </c>
      <c r="K31" s="29">
        <f>+[1]DEPURADO!P25+[1]DEPURADO!Q25</f>
        <v>0</v>
      </c>
      <c r="L31" s="28">
        <v>0</v>
      </c>
      <c r="M31" s="28">
        <v>0</v>
      </c>
      <c r="N31" s="28">
        <f t="shared" si="0"/>
        <v>0</v>
      </c>
      <c r="O31" s="28">
        <f t="shared" si="1"/>
        <v>195536</v>
      </c>
      <c r="P31" s="24">
        <f>IF([1]DEPURADO!H25&gt;1,0,[1]DEPURADO!B25)</f>
        <v>6431</v>
      </c>
      <c r="Q31" s="30">
        <f t="shared" si="2"/>
        <v>195536</v>
      </c>
      <c r="R31" s="31">
        <f t="shared" si="3"/>
        <v>0</v>
      </c>
      <c r="S31" s="31">
        <f>+[1]DEPURADO!J25</f>
        <v>0</v>
      </c>
      <c r="T31" s="23" t="s">
        <v>45</v>
      </c>
      <c r="U31" s="31">
        <f>+[1]DEPURADO!I25</f>
        <v>195536</v>
      </c>
      <c r="V31" s="30"/>
      <c r="W31" s="23" t="s">
        <v>45</v>
      </c>
      <c r="X31" s="31">
        <f>+[1]DEPURADO!K25+[1]DEPURADO!L25</f>
        <v>0</v>
      </c>
      <c r="Y31" s="23" t="s">
        <v>45</v>
      </c>
      <c r="Z31" s="31">
        <f t="shared" si="4"/>
        <v>0</v>
      </c>
      <c r="AA31" s="31"/>
      <c r="AB31" s="31">
        <v>0</v>
      </c>
      <c r="AC31" s="31">
        <v>0</v>
      </c>
      <c r="AD31" s="30"/>
      <c r="AE31" s="30">
        <f>+[1]DEPURADO!K25</f>
        <v>0</v>
      </c>
      <c r="AF31" s="30">
        <v>0</v>
      </c>
      <c r="AG31" s="30">
        <f t="shared" si="5"/>
        <v>0</v>
      </c>
      <c r="AH31" s="30">
        <v>0</v>
      </c>
      <c r="AI31" s="30" t="str">
        <f>+[1]DEPURADO!G25</f>
        <v>EN REVISION</v>
      </c>
      <c r="AJ31" s="32"/>
      <c r="AK31" s="33"/>
    </row>
    <row r="32" spans="1:37" s="34" customFormat="1" x14ac:dyDescent="0.25">
      <c r="A32" s="23">
        <f t="shared" si="6"/>
        <v>24</v>
      </c>
      <c r="B32" s="24" t="s">
        <v>46</v>
      </c>
      <c r="C32" s="23" t="str">
        <f>+[1]DEPURADO!A26</f>
        <v>HSM6432</v>
      </c>
      <c r="D32" s="23">
        <f>+[1]DEPURADO!B26</f>
        <v>6432</v>
      </c>
      <c r="E32" s="25">
        <f>+[1]DEPURADO!C26</f>
        <v>45814</v>
      </c>
      <c r="F32" s="26">
        <f>+IF([1]DEPURADO!D26&gt;1,[1]DEPURADO!D26," ")</f>
        <v>45814</v>
      </c>
      <c r="G32" s="27">
        <f>[1]DEPURADO!F26</f>
        <v>211850</v>
      </c>
      <c r="H32" s="28">
        <v>0</v>
      </c>
      <c r="I32" s="28">
        <f>+[1]DEPURADO!M26+[1]DEPURADO!N26</f>
        <v>0</v>
      </c>
      <c r="J32" s="28">
        <f>+[1]DEPURADO!R26</f>
        <v>0</v>
      </c>
      <c r="K32" s="29">
        <f>+[1]DEPURADO!P26+[1]DEPURADO!Q26</f>
        <v>0</v>
      </c>
      <c r="L32" s="28">
        <v>0</v>
      </c>
      <c r="M32" s="28">
        <v>0</v>
      </c>
      <c r="N32" s="28">
        <f t="shared" si="0"/>
        <v>0</v>
      </c>
      <c r="O32" s="28">
        <f t="shared" si="1"/>
        <v>211850</v>
      </c>
      <c r="P32" s="24">
        <f>IF([1]DEPURADO!H26&gt;1,0,[1]DEPURADO!B26)</f>
        <v>6432</v>
      </c>
      <c r="Q32" s="30">
        <f t="shared" si="2"/>
        <v>211850</v>
      </c>
      <c r="R32" s="31">
        <f t="shared" si="3"/>
        <v>0</v>
      </c>
      <c r="S32" s="31">
        <f>+[1]DEPURADO!J26</f>
        <v>0</v>
      </c>
      <c r="T32" s="23" t="s">
        <v>45</v>
      </c>
      <c r="U32" s="31">
        <f>+[1]DEPURADO!I26</f>
        <v>211850</v>
      </c>
      <c r="V32" s="30"/>
      <c r="W32" s="23" t="s">
        <v>45</v>
      </c>
      <c r="X32" s="31">
        <f>+[1]DEPURADO!K26+[1]DEPURADO!L26</f>
        <v>0</v>
      </c>
      <c r="Y32" s="23" t="s">
        <v>45</v>
      </c>
      <c r="Z32" s="31">
        <f t="shared" si="4"/>
        <v>0</v>
      </c>
      <c r="AA32" s="31"/>
      <c r="AB32" s="31">
        <v>0</v>
      </c>
      <c r="AC32" s="31">
        <v>0</v>
      </c>
      <c r="AD32" s="30"/>
      <c r="AE32" s="30">
        <f>+[1]DEPURADO!K26</f>
        <v>0</v>
      </c>
      <c r="AF32" s="30">
        <v>0</v>
      </c>
      <c r="AG32" s="30">
        <f t="shared" si="5"/>
        <v>0</v>
      </c>
      <c r="AH32" s="30">
        <v>0</v>
      </c>
      <c r="AI32" s="30" t="str">
        <f>+[1]DEPURADO!G26</f>
        <v>EN REVISION</v>
      </c>
      <c r="AJ32" s="32"/>
      <c r="AK32" s="33"/>
    </row>
    <row r="33" spans="1:37" s="34" customFormat="1" x14ac:dyDescent="0.25">
      <c r="A33" s="23">
        <f t="shared" si="6"/>
        <v>25</v>
      </c>
      <c r="B33" s="24" t="s">
        <v>46</v>
      </c>
      <c r="C33" s="23" t="str">
        <f>+[1]DEPURADO!A27</f>
        <v>HSM6433</v>
      </c>
      <c r="D33" s="23">
        <f>+[1]DEPURADO!B27</f>
        <v>6433</v>
      </c>
      <c r="E33" s="25">
        <f>+[1]DEPURADO!C27</f>
        <v>45814</v>
      </c>
      <c r="F33" s="26">
        <f>+IF([1]DEPURADO!D27&gt;1,[1]DEPURADO!D27," ")</f>
        <v>45814</v>
      </c>
      <c r="G33" s="27">
        <f>[1]DEPURADO!F27</f>
        <v>240603</v>
      </c>
      <c r="H33" s="28">
        <v>0</v>
      </c>
      <c r="I33" s="28">
        <f>+[1]DEPURADO!M27+[1]DEPURADO!N27</f>
        <v>0</v>
      </c>
      <c r="J33" s="28">
        <f>+[1]DEPURADO!R27</f>
        <v>0</v>
      </c>
      <c r="K33" s="29">
        <f>+[1]DEPURADO!P27+[1]DEPURADO!Q27</f>
        <v>0</v>
      </c>
      <c r="L33" s="28">
        <v>0</v>
      </c>
      <c r="M33" s="28">
        <v>0</v>
      </c>
      <c r="N33" s="28">
        <f t="shared" si="0"/>
        <v>0</v>
      </c>
      <c r="O33" s="28">
        <f t="shared" si="1"/>
        <v>240603</v>
      </c>
      <c r="P33" s="24">
        <f>IF([1]DEPURADO!H27&gt;1,0,[1]DEPURADO!B27)</f>
        <v>6433</v>
      </c>
      <c r="Q33" s="30">
        <f t="shared" si="2"/>
        <v>240603</v>
      </c>
      <c r="R33" s="31">
        <f t="shared" si="3"/>
        <v>0</v>
      </c>
      <c r="S33" s="31">
        <f>+[1]DEPURADO!J27</f>
        <v>0</v>
      </c>
      <c r="T33" s="23" t="s">
        <v>45</v>
      </c>
      <c r="U33" s="31">
        <f>+[1]DEPURADO!I27</f>
        <v>240603</v>
      </c>
      <c r="V33" s="30"/>
      <c r="W33" s="23" t="s">
        <v>45</v>
      </c>
      <c r="X33" s="31">
        <f>+[1]DEPURADO!K27+[1]DEPURADO!L27</f>
        <v>0</v>
      </c>
      <c r="Y33" s="23" t="s">
        <v>45</v>
      </c>
      <c r="Z33" s="31">
        <f t="shared" si="4"/>
        <v>0</v>
      </c>
      <c r="AA33" s="31"/>
      <c r="AB33" s="31">
        <v>0</v>
      </c>
      <c r="AC33" s="31">
        <v>0</v>
      </c>
      <c r="AD33" s="30"/>
      <c r="AE33" s="30">
        <f>+[1]DEPURADO!K27</f>
        <v>0</v>
      </c>
      <c r="AF33" s="30">
        <v>0</v>
      </c>
      <c r="AG33" s="30">
        <f t="shared" si="5"/>
        <v>0</v>
      </c>
      <c r="AH33" s="30">
        <v>0</v>
      </c>
      <c r="AI33" s="30" t="str">
        <f>+[1]DEPURADO!G27</f>
        <v>EN REVISION</v>
      </c>
      <c r="AJ33" s="32"/>
      <c r="AK33" s="33"/>
    </row>
    <row r="34" spans="1:37" s="34" customFormat="1" x14ac:dyDescent="0.25">
      <c r="A34" s="23">
        <f t="shared" si="6"/>
        <v>26</v>
      </c>
      <c r="B34" s="24" t="s">
        <v>46</v>
      </c>
      <c r="C34" s="23" t="str">
        <f>+[1]DEPURADO!A28</f>
        <v>HSM6434</v>
      </c>
      <c r="D34" s="23">
        <f>+[1]DEPURADO!B28</f>
        <v>6434</v>
      </c>
      <c r="E34" s="25">
        <f>+[1]DEPURADO!C28</f>
        <v>45814</v>
      </c>
      <c r="F34" s="26">
        <f>+IF([1]DEPURADO!D28&gt;1,[1]DEPURADO!D28," ")</f>
        <v>45814</v>
      </c>
      <c r="G34" s="27">
        <f>[1]DEPURADO!F28</f>
        <v>195385</v>
      </c>
      <c r="H34" s="28">
        <v>0</v>
      </c>
      <c r="I34" s="28">
        <f>+[1]DEPURADO!M28+[1]DEPURADO!N28</f>
        <v>0</v>
      </c>
      <c r="J34" s="28">
        <f>+[1]DEPURADO!R28</f>
        <v>0</v>
      </c>
      <c r="K34" s="29">
        <f>+[1]DEPURADO!P28+[1]DEPURADO!Q28</f>
        <v>0</v>
      </c>
      <c r="L34" s="28">
        <v>0</v>
      </c>
      <c r="M34" s="28">
        <v>0</v>
      </c>
      <c r="N34" s="28">
        <f t="shared" si="0"/>
        <v>0</v>
      </c>
      <c r="O34" s="28">
        <f t="shared" si="1"/>
        <v>195385</v>
      </c>
      <c r="P34" s="24">
        <f>IF([1]DEPURADO!H28&gt;1,0,[1]DEPURADO!B28)</f>
        <v>6434</v>
      </c>
      <c r="Q34" s="30">
        <f t="shared" si="2"/>
        <v>195385</v>
      </c>
      <c r="R34" s="31">
        <f t="shared" si="3"/>
        <v>0</v>
      </c>
      <c r="S34" s="31">
        <f>+[1]DEPURADO!J28</f>
        <v>0</v>
      </c>
      <c r="T34" s="23" t="s">
        <v>45</v>
      </c>
      <c r="U34" s="31">
        <f>+[1]DEPURADO!I28</f>
        <v>195385</v>
      </c>
      <c r="V34" s="30"/>
      <c r="W34" s="23" t="s">
        <v>45</v>
      </c>
      <c r="X34" s="31">
        <f>+[1]DEPURADO!K28+[1]DEPURADO!L28</f>
        <v>0</v>
      </c>
      <c r="Y34" s="23" t="s">
        <v>45</v>
      </c>
      <c r="Z34" s="31">
        <f t="shared" si="4"/>
        <v>0</v>
      </c>
      <c r="AA34" s="31"/>
      <c r="AB34" s="31">
        <v>0</v>
      </c>
      <c r="AC34" s="31">
        <v>0</v>
      </c>
      <c r="AD34" s="30"/>
      <c r="AE34" s="30">
        <f>+[1]DEPURADO!K28</f>
        <v>0</v>
      </c>
      <c r="AF34" s="30">
        <v>0</v>
      </c>
      <c r="AG34" s="30">
        <f t="shared" si="5"/>
        <v>0</v>
      </c>
      <c r="AH34" s="30">
        <v>0</v>
      </c>
      <c r="AI34" s="30" t="str">
        <f>+[1]DEPURADO!G28</f>
        <v>EN REVISION</v>
      </c>
      <c r="AJ34" s="32"/>
      <c r="AK34" s="33"/>
    </row>
    <row r="35" spans="1:37" s="34" customFormat="1" x14ac:dyDescent="0.25">
      <c r="A35" s="23">
        <f t="shared" si="6"/>
        <v>27</v>
      </c>
      <c r="B35" s="24" t="s">
        <v>46</v>
      </c>
      <c r="C35" s="23" t="str">
        <f>+[1]DEPURADO!A29</f>
        <v>HSM6435</v>
      </c>
      <c r="D35" s="23">
        <f>+[1]DEPURADO!B29</f>
        <v>6435</v>
      </c>
      <c r="E35" s="25">
        <f>+[1]DEPURADO!C29</f>
        <v>45814</v>
      </c>
      <c r="F35" s="26">
        <f>+IF([1]DEPURADO!D29&gt;1,[1]DEPURADO!D29," ")</f>
        <v>45814</v>
      </c>
      <c r="G35" s="27">
        <f>[1]DEPURADO!F29</f>
        <v>306410</v>
      </c>
      <c r="H35" s="28">
        <v>0</v>
      </c>
      <c r="I35" s="28">
        <f>+[1]DEPURADO!M29+[1]DEPURADO!N29</f>
        <v>0</v>
      </c>
      <c r="J35" s="28">
        <f>+[1]DEPURADO!R29</f>
        <v>0</v>
      </c>
      <c r="K35" s="29">
        <f>+[1]DEPURADO!P29+[1]DEPURADO!Q29</f>
        <v>0</v>
      </c>
      <c r="L35" s="28">
        <v>0</v>
      </c>
      <c r="M35" s="28">
        <v>0</v>
      </c>
      <c r="N35" s="28">
        <f t="shared" si="0"/>
        <v>0</v>
      </c>
      <c r="O35" s="28">
        <f t="shared" si="1"/>
        <v>306410</v>
      </c>
      <c r="P35" s="24">
        <f>IF([1]DEPURADO!H29&gt;1,0,[1]DEPURADO!B29)</f>
        <v>6435</v>
      </c>
      <c r="Q35" s="30">
        <f t="shared" si="2"/>
        <v>306410</v>
      </c>
      <c r="R35" s="31">
        <f t="shared" si="3"/>
        <v>0</v>
      </c>
      <c r="S35" s="31">
        <f>+[1]DEPURADO!J29</f>
        <v>0</v>
      </c>
      <c r="T35" s="23" t="s">
        <v>45</v>
      </c>
      <c r="U35" s="31">
        <f>+[1]DEPURADO!I29</f>
        <v>306410</v>
      </c>
      <c r="V35" s="30"/>
      <c r="W35" s="23" t="s">
        <v>45</v>
      </c>
      <c r="X35" s="31">
        <f>+[1]DEPURADO!K29+[1]DEPURADO!L29</f>
        <v>0</v>
      </c>
      <c r="Y35" s="23" t="s">
        <v>45</v>
      </c>
      <c r="Z35" s="31">
        <f t="shared" si="4"/>
        <v>0</v>
      </c>
      <c r="AA35" s="31"/>
      <c r="AB35" s="31">
        <v>0</v>
      </c>
      <c r="AC35" s="31">
        <v>0</v>
      </c>
      <c r="AD35" s="30"/>
      <c r="AE35" s="30">
        <f>+[1]DEPURADO!K29</f>
        <v>0</v>
      </c>
      <c r="AF35" s="30">
        <v>0</v>
      </c>
      <c r="AG35" s="30">
        <f t="shared" si="5"/>
        <v>0</v>
      </c>
      <c r="AH35" s="30">
        <v>0</v>
      </c>
      <c r="AI35" s="30" t="str">
        <f>+[1]DEPURADO!G29</f>
        <v>EN REVISION</v>
      </c>
      <c r="AJ35" s="32"/>
      <c r="AK35" s="33"/>
    </row>
    <row r="36" spans="1:37" s="34" customFormat="1" x14ac:dyDescent="0.25">
      <c r="A36" s="23">
        <f t="shared" si="6"/>
        <v>28</v>
      </c>
      <c r="B36" s="24" t="s">
        <v>46</v>
      </c>
      <c r="C36" s="23" t="str">
        <f>+[1]DEPURADO!A30</f>
        <v>HSM6436</v>
      </c>
      <c r="D36" s="23">
        <f>+[1]DEPURADO!B30</f>
        <v>6436</v>
      </c>
      <c r="E36" s="25">
        <f>+[1]DEPURADO!C30</f>
        <v>45814</v>
      </c>
      <c r="F36" s="26">
        <f>+IF([1]DEPURADO!D30&gt;1,[1]DEPURADO!D30," ")</f>
        <v>45814</v>
      </c>
      <c r="G36" s="27">
        <f>[1]DEPURADO!F30</f>
        <v>193452</v>
      </c>
      <c r="H36" s="28">
        <v>0</v>
      </c>
      <c r="I36" s="28">
        <f>+[1]DEPURADO!M30+[1]DEPURADO!N30</f>
        <v>0</v>
      </c>
      <c r="J36" s="28">
        <f>+[1]DEPURADO!R30</f>
        <v>0</v>
      </c>
      <c r="K36" s="29">
        <f>+[1]DEPURADO!P30+[1]DEPURADO!Q30</f>
        <v>0</v>
      </c>
      <c r="L36" s="28">
        <v>0</v>
      </c>
      <c r="M36" s="28">
        <v>0</v>
      </c>
      <c r="N36" s="28">
        <f t="shared" si="0"/>
        <v>0</v>
      </c>
      <c r="O36" s="28">
        <f t="shared" si="1"/>
        <v>193452</v>
      </c>
      <c r="P36" s="24">
        <f>IF([1]DEPURADO!H30&gt;1,0,[1]DEPURADO!B30)</f>
        <v>6436</v>
      </c>
      <c r="Q36" s="30">
        <f t="shared" si="2"/>
        <v>193452</v>
      </c>
      <c r="R36" s="31">
        <f t="shared" si="3"/>
        <v>0</v>
      </c>
      <c r="S36" s="31">
        <f>+[1]DEPURADO!J30</f>
        <v>0</v>
      </c>
      <c r="T36" s="23" t="s">
        <v>45</v>
      </c>
      <c r="U36" s="31">
        <f>+[1]DEPURADO!I30</f>
        <v>193452</v>
      </c>
      <c r="V36" s="30"/>
      <c r="W36" s="23" t="s">
        <v>45</v>
      </c>
      <c r="X36" s="31">
        <f>+[1]DEPURADO!K30+[1]DEPURADO!L30</f>
        <v>0</v>
      </c>
      <c r="Y36" s="23" t="s">
        <v>45</v>
      </c>
      <c r="Z36" s="31">
        <f t="shared" si="4"/>
        <v>0</v>
      </c>
      <c r="AA36" s="31"/>
      <c r="AB36" s="31">
        <v>0</v>
      </c>
      <c r="AC36" s="31">
        <v>0</v>
      </c>
      <c r="AD36" s="30"/>
      <c r="AE36" s="30">
        <f>+[1]DEPURADO!K30</f>
        <v>0</v>
      </c>
      <c r="AF36" s="30">
        <v>0</v>
      </c>
      <c r="AG36" s="30">
        <f t="shared" si="5"/>
        <v>0</v>
      </c>
      <c r="AH36" s="30">
        <v>0</v>
      </c>
      <c r="AI36" s="30" t="str">
        <f>+[1]DEPURADO!G30</f>
        <v>EN REVISION</v>
      </c>
      <c r="AJ36" s="32"/>
      <c r="AK36" s="33"/>
    </row>
    <row r="37" spans="1:37" s="34" customFormat="1" x14ac:dyDescent="0.25">
      <c r="A37" s="23">
        <f t="shared" si="6"/>
        <v>29</v>
      </c>
      <c r="B37" s="24" t="s">
        <v>46</v>
      </c>
      <c r="C37" s="23" t="str">
        <f>+[1]DEPURADO!A31</f>
        <v>HSM6479</v>
      </c>
      <c r="D37" s="23">
        <f>+[1]DEPURADO!B31</f>
        <v>6479</v>
      </c>
      <c r="E37" s="25">
        <f>+[1]DEPURADO!C31</f>
        <v>45821</v>
      </c>
      <c r="F37" s="26">
        <f>+IF([1]DEPURADO!D31&gt;1,[1]DEPURADO!D31," ")</f>
        <v>45821</v>
      </c>
      <c r="G37" s="27">
        <f>[1]DEPURADO!F31</f>
        <v>222362</v>
      </c>
      <c r="H37" s="28">
        <v>0</v>
      </c>
      <c r="I37" s="28">
        <f>+[1]DEPURADO!M31+[1]DEPURADO!N31</f>
        <v>0</v>
      </c>
      <c r="J37" s="28">
        <f>+[1]DEPURADO!R31</f>
        <v>0</v>
      </c>
      <c r="K37" s="29">
        <f>+[1]DEPURADO!P31+[1]DEPURADO!Q31</f>
        <v>0</v>
      </c>
      <c r="L37" s="28">
        <v>0</v>
      </c>
      <c r="M37" s="28">
        <v>0</v>
      </c>
      <c r="N37" s="28">
        <f t="shared" si="0"/>
        <v>0</v>
      </c>
      <c r="O37" s="28">
        <f t="shared" si="1"/>
        <v>222362</v>
      </c>
      <c r="P37" s="24">
        <f>IF([1]DEPURADO!H31&gt;1,0,[1]DEPURADO!B31)</f>
        <v>6479</v>
      </c>
      <c r="Q37" s="30">
        <f t="shared" si="2"/>
        <v>222362</v>
      </c>
      <c r="R37" s="31">
        <f t="shared" si="3"/>
        <v>0</v>
      </c>
      <c r="S37" s="31">
        <f>+[1]DEPURADO!J31</f>
        <v>0</v>
      </c>
      <c r="T37" s="23" t="s">
        <v>45</v>
      </c>
      <c r="U37" s="31">
        <f>+[1]DEPURADO!I31</f>
        <v>222362</v>
      </c>
      <c r="V37" s="30"/>
      <c r="W37" s="23" t="s">
        <v>45</v>
      </c>
      <c r="X37" s="31">
        <f>+[1]DEPURADO!K31+[1]DEPURADO!L31</f>
        <v>0</v>
      </c>
      <c r="Y37" s="23" t="s">
        <v>45</v>
      </c>
      <c r="Z37" s="31">
        <f t="shared" si="4"/>
        <v>0</v>
      </c>
      <c r="AA37" s="31"/>
      <c r="AB37" s="31">
        <v>0</v>
      </c>
      <c r="AC37" s="31">
        <v>0</v>
      </c>
      <c r="AD37" s="30"/>
      <c r="AE37" s="30">
        <f>+[1]DEPURADO!K31</f>
        <v>0</v>
      </c>
      <c r="AF37" s="30">
        <v>0</v>
      </c>
      <c r="AG37" s="30">
        <f t="shared" si="5"/>
        <v>0</v>
      </c>
      <c r="AH37" s="30">
        <v>0</v>
      </c>
      <c r="AI37" s="30" t="str">
        <f>+[1]DEPURADO!G31</f>
        <v>EN REVISION</v>
      </c>
      <c r="AJ37" s="32"/>
      <c r="AK37" s="33"/>
    </row>
    <row r="38" spans="1:37" x14ac:dyDescent="0.25">
      <c r="A38" s="35" t="s">
        <v>47</v>
      </c>
      <c r="B38" s="35"/>
      <c r="C38" s="35"/>
      <c r="D38" s="35"/>
      <c r="E38" s="35"/>
      <c r="F38" s="35"/>
      <c r="G38" s="36">
        <f>SUM(G9:G37)</f>
        <v>194189567</v>
      </c>
      <c r="H38" s="36">
        <f>SUM(H9:H37)</f>
        <v>0</v>
      </c>
      <c r="I38" s="36">
        <f>SUM(I9:I37)</f>
        <v>0</v>
      </c>
      <c r="J38" s="36">
        <f>SUM(J9:J37)</f>
        <v>8377173.6600000001</v>
      </c>
      <c r="K38" s="36">
        <f>SUM(K9:K37)</f>
        <v>181631731.34</v>
      </c>
      <c r="L38" s="36">
        <f>SUM(L9:L37)</f>
        <v>0</v>
      </c>
      <c r="M38" s="36">
        <f>SUM(M9:M37)</f>
        <v>0</v>
      </c>
      <c r="N38" s="36">
        <f>SUM(N9:N37)</f>
        <v>190008905</v>
      </c>
      <c r="O38" s="36">
        <f>SUM(O9:O37)</f>
        <v>4180662</v>
      </c>
      <c r="P38" s="36"/>
      <c r="Q38" s="36">
        <f>SUM(Q9:Q37)</f>
        <v>191764706</v>
      </c>
      <c r="R38" s="36">
        <f>SUM(R9:R37)</f>
        <v>2424861</v>
      </c>
      <c r="S38" s="36">
        <f>SUM(S9:S37)</f>
        <v>0</v>
      </c>
      <c r="T38" s="37"/>
      <c r="U38" s="36">
        <f>SUM(U9:U37)</f>
        <v>1565598</v>
      </c>
      <c r="V38" s="37"/>
      <c r="W38" s="37"/>
      <c r="X38" s="36">
        <f>SUM(X9:X37)</f>
        <v>0</v>
      </c>
      <c r="Y38" s="37"/>
      <c r="Z38" s="36">
        <f>SUM(Z9:Z37)</f>
        <v>0</v>
      </c>
      <c r="AA38" s="36">
        <f>SUM(AA9:AA37)</f>
        <v>0</v>
      </c>
      <c r="AB38" s="36">
        <f>SUM(AB9:AB37)</f>
        <v>0</v>
      </c>
      <c r="AC38" s="36">
        <f>SUM(AC9:AC37)</f>
        <v>0</v>
      </c>
      <c r="AD38" s="36">
        <f>SUM(AD9:AD37)</f>
        <v>0</v>
      </c>
      <c r="AE38" s="36">
        <f>SUM(AE9:AE37)</f>
        <v>0</v>
      </c>
      <c r="AF38" s="36">
        <f>SUM(AF9:AF37)</f>
        <v>0</v>
      </c>
      <c r="AG38" s="36">
        <f>SUM(AG9:AG37)</f>
        <v>190203</v>
      </c>
      <c r="AH38" s="38"/>
    </row>
    <row r="41" spans="1:37" x14ac:dyDescent="0.25">
      <c r="B41" s="39" t="s">
        <v>48</v>
      </c>
      <c r="C41" s="40"/>
      <c r="D41" s="41"/>
      <c r="E41" s="40"/>
    </row>
    <row r="42" spans="1:37" x14ac:dyDescent="0.25">
      <c r="B42" s="40"/>
      <c r="C42" s="41"/>
      <c r="D42" s="40"/>
      <c r="E42" s="40"/>
    </row>
    <row r="43" spans="1:37" x14ac:dyDescent="0.25">
      <c r="B43" s="39" t="s">
        <v>49</v>
      </c>
      <c r="C43" s="40"/>
      <c r="D43" s="42" t="str">
        <f>+'[1]ACTA ANA'!C9</f>
        <v>LUISA MATUTE ROMERO</v>
      </c>
      <c r="E43" s="40"/>
    </row>
    <row r="44" spans="1:37" x14ac:dyDescent="0.25">
      <c r="B44" s="39" t="s">
        <v>50</v>
      </c>
      <c r="C44" s="40"/>
      <c r="D44" s="43">
        <f>+E5</f>
        <v>45868</v>
      </c>
      <c r="E44" s="40"/>
    </row>
    <row r="46" spans="1:37" x14ac:dyDescent="0.25">
      <c r="B46" s="39" t="s">
        <v>51</v>
      </c>
      <c r="D46" t="str">
        <f>+'[1]ACTA ANA'!H9</f>
        <v>EMIRO TORO PALOMINO</v>
      </c>
    </row>
  </sheetData>
  <autoFilter ref="A8:AK8" xr:uid="{F00F8345-CECE-4655-A167-C5B8BC796591}"/>
  <mergeCells count="3">
    <mergeCell ref="A7:O7"/>
    <mergeCell ref="P7:AG7"/>
    <mergeCell ref="A38:F38"/>
  </mergeCells>
  <dataValidations count="2">
    <dataValidation type="custom" allowBlank="1" showInputMessage="1" showErrorMessage="1" sqref="AG9:AG37 F9:F37 L9:O37 X9:X37 AE9:AE37 AI9:AI37 Z9:Z37 Q9:Q37" xr:uid="{E0EC06C3-C8BB-42C4-9B8F-133B970D6099}">
      <formula1>0</formula1>
    </dataValidation>
    <dataValidation type="custom" allowBlank="1" showInputMessage="1" showErrorMessage="1" sqref="M6" xr:uid="{97BB2DF2-DD9C-467A-BD04-D4A36AEFB81E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Luisa Fernanda Matute Romero</dc:creator>
  <cp:lastModifiedBy>Luisa Fernanda Matute Romero</cp:lastModifiedBy>
  <dcterms:created xsi:type="dcterms:W3CDTF">2025-07-30T20:35:14Z</dcterms:created>
  <dcterms:modified xsi:type="dcterms:W3CDTF">2025-07-30T20:37:22Z</dcterms:modified>
</cp:coreProperties>
</file>