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NORTE DE SANTANDER-SANTANDER\ESE HOSPITAL INTEGRADO SAN ROQUE DE CURITI\JULIO 2025\"/>
    </mc:Choice>
  </mc:AlternateContent>
  <xr:revisionPtr revIDLastSave="0" documentId="8_{ABE0C53D-4145-41C8-8BD8-3ECC19660DDB}" xr6:coauthVersionLast="47" xr6:coauthVersionMax="47" xr10:uidLastSave="{00000000-0000-0000-0000-000000000000}"/>
  <bookViews>
    <workbookView xWindow="-120" yWindow="-120" windowWidth="24240" windowHeight="13020" xr2:uid="{1F0D822A-A6D2-4766-BD8F-E51C188E3E22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5" i="1" l="1"/>
  <c r="D52" i="1"/>
  <c r="AF47" i="1"/>
  <c r="AD47" i="1"/>
  <c r="AC47" i="1"/>
  <c r="AB47" i="1"/>
  <c r="AA47" i="1"/>
  <c r="M47" i="1"/>
  <c r="L47" i="1"/>
  <c r="H47" i="1"/>
  <c r="AI46" i="1"/>
  <c r="AE46" i="1"/>
  <c r="Z46" i="1"/>
  <c r="X46" i="1"/>
  <c r="U46" i="1"/>
  <c r="S46" i="1"/>
  <c r="P46" i="1"/>
  <c r="Q46" i="1" s="1"/>
  <c r="N46" i="1"/>
  <c r="K46" i="1"/>
  <c r="J46" i="1"/>
  <c r="I46" i="1"/>
  <c r="G46" i="1"/>
  <c r="R46" i="1" s="1"/>
  <c r="F46" i="1"/>
  <c r="E46" i="1"/>
  <c r="D46" i="1"/>
  <c r="C46" i="1"/>
  <c r="AI45" i="1"/>
  <c r="AE45" i="1"/>
  <c r="X45" i="1"/>
  <c r="Z45" i="1" s="1"/>
  <c r="U45" i="1"/>
  <c r="S45" i="1"/>
  <c r="P45" i="1"/>
  <c r="R45" i="1" s="1"/>
  <c r="K45" i="1"/>
  <c r="N45" i="1" s="1"/>
  <c r="J45" i="1"/>
  <c r="I45" i="1"/>
  <c r="G45" i="1"/>
  <c r="F45" i="1"/>
  <c r="E45" i="1"/>
  <c r="D45" i="1"/>
  <c r="C45" i="1"/>
  <c r="AI44" i="1"/>
  <c r="AE44" i="1"/>
  <c r="X44" i="1"/>
  <c r="Z44" i="1" s="1"/>
  <c r="U44" i="1"/>
  <c r="S44" i="1"/>
  <c r="P44" i="1"/>
  <c r="Q44" i="1" s="1"/>
  <c r="K44" i="1"/>
  <c r="J44" i="1"/>
  <c r="N44" i="1" s="1"/>
  <c r="I44" i="1"/>
  <c r="G44" i="1"/>
  <c r="R44" i="1" s="1"/>
  <c r="F44" i="1"/>
  <c r="E44" i="1"/>
  <c r="D44" i="1"/>
  <c r="C44" i="1"/>
  <c r="AI43" i="1"/>
  <c r="AE43" i="1"/>
  <c r="X43" i="1"/>
  <c r="Z43" i="1" s="1"/>
  <c r="U43" i="1"/>
  <c r="S43" i="1"/>
  <c r="Q43" i="1"/>
  <c r="P43" i="1"/>
  <c r="K43" i="1"/>
  <c r="N43" i="1" s="1"/>
  <c r="J43" i="1"/>
  <c r="I43" i="1"/>
  <c r="G43" i="1"/>
  <c r="F43" i="1"/>
  <c r="E43" i="1"/>
  <c r="D43" i="1"/>
  <c r="C43" i="1"/>
  <c r="AI42" i="1"/>
  <c r="AE42" i="1"/>
  <c r="Z42" i="1"/>
  <c r="X42" i="1"/>
  <c r="U42" i="1"/>
  <c r="S42" i="1"/>
  <c r="P42" i="1"/>
  <c r="Q42" i="1" s="1"/>
  <c r="N42" i="1"/>
  <c r="O42" i="1" s="1"/>
  <c r="K42" i="1"/>
  <c r="J42" i="1"/>
  <c r="I42" i="1"/>
  <c r="G42" i="1"/>
  <c r="R42" i="1" s="1"/>
  <c r="F42" i="1"/>
  <c r="E42" i="1"/>
  <c r="D42" i="1"/>
  <c r="C42" i="1"/>
  <c r="AI41" i="1"/>
  <c r="AE41" i="1"/>
  <c r="X41" i="1"/>
  <c r="Z41" i="1" s="1"/>
  <c r="U41" i="1"/>
  <c r="S41" i="1"/>
  <c r="Q41" i="1"/>
  <c r="P41" i="1"/>
  <c r="K41" i="1"/>
  <c r="J41" i="1"/>
  <c r="N41" i="1" s="1"/>
  <c r="I41" i="1"/>
  <c r="O41" i="1" s="1"/>
  <c r="G41" i="1"/>
  <c r="R41" i="1" s="1"/>
  <c r="F41" i="1"/>
  <c r="E41" i="1"/>
  <c r="D41" i="1"/>
  <c r="C41" i="1"/>
  <c r="AI40" i="1"/>
  <c r="AE40" i="1"/>
  <c r="Z40" i="1"/>
  <c r="X40" i="1"/>
  <c r="U40" i="1"/>
  <c r="S40" i="1"/>
  <c r="P40" i="1"/>
  <c r="Q40" i="1" s="1"/>
  <c r="N40" i="1"/>
  <c r="K40" i="1"/>
  <c r="J40" i="1"/>
  <c r="I40" i="1"/>
  <c r="G40" i="1"/>
  <c r="O40" i="1" s="1"/>
  <c r="F40" i="1"/>
  <c r="E40" i="1"/>
  <c r="D40" i="1"/>
  <c r="C40" i="1"/>
  <c r="AI39" i="1"/>
  <c r="AE39" i="1"/>
  <c r="X39" i="1"/>
  <c r="Z39" i="1" s="1"/>
  <c r="U39" i="1"/>
  <c r="S39" i="1"/>
  <c r="Q39" i="1"/>
  <c r="P39" i="1"/>
  <c r="K39" i="1"/>
  <c r="N39" i="1" s="1"/>
  <c r="J39" i="1"/>
  <c r="I39" i="1"/>
  <c r="G39" i="1"/>
  <c r="R39" i="1" s="1"/>
  <c r="F39" i="1"/>
  <c r="E39" i="1"/>
  <c r="D39" i="1"/>
  <c r="C39" i="1"/>
  <c r="AI38" i="1"/>
  <c r="AE38" i="1"/>
  <c r="Z38" i="1"/>
  <c r="X38" i="1"/>
  <c r="U38" i="1"/>
  <c r="S38" i="1"/>
  <c r="P38" i="1"/>
  <c r="Q38" i="1" s="1"/>
  <c r="N38" i="1"/>
  <c r="K38" i="1"/>
  <c r="J38" i="1"/>
  <c r="I38" i="1"/>
  <c r="G38" i="1"/>
  <c r="R38" i="1" s="1"/>
  <c r="F38" i="1"/>
  <c r="E38" i="1"/>
  <c r="D38" i="1"/>
  <c r="C38" i="1"/>
  <c r="AI37" i="1"/>
  <c r="AE37" i="1"/>
  <c r="X37" i="1"/>
  <c r="Z37" i="1" s="1"/>
  <c r="U37" i="1"/>
  <c r="S37" i="1"/>
  <c r="P37" i="1"/>
  <c r="R37" i="1" s="1"/>
  <c r="K37" i="1"/>
  <c r="N37" i="1" s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P36" i="1"/>
  <c r="Q36" i="1" s="1"/>
  <c r="K36" i="1"/>
  <c r="J36" i="1"/>
  <c r="N36" i="1" s="1"/>
  <c r="I36" i="1"/>
  <c r="G36" i="1"/>
  <c r="R36" i="1" s="1"/>
  <c r="F36" i="1"/>
  <c r="E36" i="1"/>
  <c r="D36" i="1"/>
  <c r="C36" i="1"/>
  <c r="AI35" i="1"/>
  <c r="AE35" i="1"/>
  <c r="X35" i="1"/>
  <c r="Z35" i="1" s="1"/>
  <c r="U35" i="1"/>
  <c r="S35" i="1"/>
  <c r="Q35" i="1"/>
  <c r="P35" i="1"/>
  <c r="K35" i="1"/>
  <c r="N35" i="1" s="1"/>
  <c r="J35" i="1"/>
  <c r="I35" i="1"/>
  <c r="G35" i="1"/>
  <c r="F35" i="1"/>
  <c r="E35" i="1"/>
  <c r="D35" i="1"/>
  <c r="C35" i="1"/>
  <c r="AI34" i="1"/>
  <c r="AE34" i="1"/>
  <c r="Z34" i="1"/>
  <c r="X34" i="1"/>
  <c r="U34" i="1"/>
  <c r="S34" i="1"/>
  <c r="P34" i="1"/>
  <c r="Q34" i="1" s="1"/>
  <c r="N34" i="1"/>
  <c r="O34" i="1" s="1"/>
  <c r="K34" i="1"/>
  <c r="J34" i="1"/>
  <c r="I34" i="1"/>
  <c r="G34" i="1"/>
  <c r="R34" i="1" s="1"/>
  <c r="F34" i="1"/>
  <c r="E34" i="1"/>
  <c r="D34" i="1"/>
  <c r="C34" i="1"/>
  <c r="AI33" i="1"/>
  <c r="AE33" i="1"/>
  <c r="X33" i="1"/>
  <c r="Z33" i="1" s="1"/>
  <c r="U33" i="1"/>
  <c r="S33" i="1"/>
  <c r="Q33" i="1"/>
  <c r="P33" i="1"/>
  <c r="K33" i="1"/>
  <c r="J33" i="1"/>
  <c r="N33" i="1" s="1"/>
  <c r="I33" i="1"/>
  <c r="O33" i="1" s="1"/>
  <c r="G33" i="1"/>
  <c r="R33" i="1" s="1"/>
  <c r="F33" i="1"/>
  <c r="E33" i="1"/>
  <c r="D33" i="1"/>
  <c r="C33" i="1"/>
  <c r="AI32" i="1"/>
  <c r="AE32" i="1"/>
  <c r="Z32" i="1"/>
  <c r="X32" i="1"/>
  <c r="U32" i="1"/>
  <c r="S32" i="1"/>
  <c r="P32" i="1"/>
  <c r="N32" i="1"/>
  <c r="K32" i="1"/>
  <c r="J32" i="1"/>
  <c r="I32" i="1"/>
  <c r="G32" i="1"/>
  <c r="O32" i="1" s="1"/>
  <c r="F32" i="1"/>
  <c r="E32" i="1"/>
  <c r="D32" i="1"/>
  <c r="C32" i="1"/>
  <c r="AI31" i="1"/>
  <c r="AE31" i="1"/>
  <c r="X31" i="1"/>
  <c r="Z31" i="1" s="1"/>
  <c r="U31" i="1"/>
  <c r="S31" i="1"/>
  <c r="Q31" i="1"/>
  <c r="P31" i="1"/>
  <c r="R31" i="1" s="1"/>
  <c r="K31" i="1"/>
  <c r="N31" i="1" s="1"/>
  <c r="J31" i="1"/>
  <c r="I31" i="1"/>
  <c r="G31" i="1"/>
  <c r="F31" i="1"/>
  <c r="E31" i="1"/>
  <c r="D31" i="1"/>
  <c r="C31" i="1"/>
  <c r="AI30" i="1"/>
  <c r="AE30" i="1"/>
  <c r="Z30" i="1"/>
  <c r="X30" i="1"/>
  <c r="U30" i="1"/>
  <c r="S30" i="1"/>
  <c r="R30" i="1"/>
  <c r="P30" i="1"/>
  <c r="Q30" i="1" s="1"/>
  <c r="N30" i="1"/>
  <c r="K30" i="1"/>
  <c r="J30" i="1"/>
  <c r="I30" i="1"/>
  <c r="G30" i="1"/>
  <c r="F30" i="1"/>
  <c r="E30" i="1"/>
  <c r="D30" i="1"/>
  <c r="C30" i="1"/>
  <c r="AI29" i="1"/>
  <c r="AE29" i="1"/>
  <c r="X29" i="1"/>
  <c r="U29" i="1"/>
  <c r="S29" i="1"/>
  <c r="P29" i="1"/>
  <c r="R29" i="1" s="1"/>
  <c r="O29" i="1"/>
  <c r="K29" i="1"/>
  <c r="N29" i="1" s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P28" i="1"/>
  <c r="R28" i="1" s="1"/>
  <c r="K28" i="1"/>
  <c r="J28" i="1"/>
  <c r="N28" i="1" s="1"/>
  <c r="I28" i="1"/>
  <c r="G28" i="1"/>
  <c r="F28" i="1"/>
  <c r="E28" i="1"/>
  <c r="D28" i="1"/>
  <c r="C28" i="1"/>
  <c r="AI27" i="1"/>
  <c r="AE27" i="1"/>
  <c r="X27" i="1"/>
  <c r="Z27" i="1" s="1"/>
  <c r="U27" i="1"/>
  <c r="S27" i="1"/>
  <c r="R27" i="1"/>
  <c r="Q27" i="1"/>
  <c r="P27" i="1"/>
  <c r="K27" i="1"/>
  <c r="N27" i="1" s="1"/>
  <c r="J27" i="1"/>
  <c r="I27" i="1"/>
  <c r="G27" i="1"/>
  <c r="F27" i="1"/>
  <c r="E27" i="1"/>
  <c r="D27" i="1"/>
  <c r="C27" i="1"/>
  <c r="AI26" i="1"/>
  <c r="AE26" i="1"/>
  <c r="Z26" i="1"/>
  <c r="X26" i="1"/>
  <c r="U26" i="1"/>
  <c r="S26" i="1"/>
  <c r="P26" i="1"/>
  <c r="Q26" i="1" s="1"/>
  <c r="N26" i="1"/>
  <c r="O26" i="1" s="1"/>
  <c r="K26" i="1"/>
  <c r="J26" i="1"/>
  <c r="I26" i="1"/>
  <c r="G26" i="1"/>
  <c r="R26" i="1" s="1"/>
  <c r="F26" i="1"/>
  <c r="E26" i="1"/>
  <c r="D26" i="1"/>
  <c r="C26" i="1"/>
  <c r="AI25" i="1"/>
  <c r="AE25" i="1"/>
  <c r="X25" i="1"/>
  <c r="Z25" i="1" s="1"/>
  <c r="U25" i="1"/>
  <c r="S25" i="1"/>
  <c r="Q25" i="1"/>
  <c r="P25" i="1"/>
  <c r="K25" i="1"/>
  <c r="J25" i="1"/>
  <c r="N25" i="1" s="1"/>
  <c r="I25" i="1"/>
  <c r="O25" i="1" s="1"/>
  <c r="G25" i="1"/>
  <c r="R25" i="1" s="1"/>
  <c r="F25" i="1"/>
  <c r="E25" i="1"/>
  <c r="D25" i="1"/>
  <c r="C25" i="1"/>
  <c r="AI24" i="1"/>
  <c r="AE24" i="1"/>
  <c r="Z24" i="1"/>
  <c r="X24" i="1"/>
  <c r="U24" i="1"/>
  <c r="S24" i="1"/>
  <c r="P24" i="1"/>
  <c r="K24" i="1"/>
  <c r="J24" i="1"/>
  <c r="N24" i="1" s="1"/>
  <c r="I24" i="1"/>
  <c r="G24" i="1"/>
  <c r="F24" i="1"/>
  <c r="E24" i="1"/>
  <c r="D24" i="1"/>
  <c r="C24" i="1"/>
  <c r="AI23" i="1"/>
  <c r="AE23" i="1"/>
  <c r="X23" i="1"/>
  <c r="Z23" i="1" s="1"/>
  <c r="U23" i="1"/>
  <c r="S23" i="1"/>
  <c r="Q23" i="1"/>
  <c r="P23" i="1"/>
  <c r="R23" i="1" s="1"/>
  <c r="K23" i="1"/>
  <c r="N23" i="1" s="1"/>
  <c r="J23" i="1"/>
  <c r="I23" i="1"/>
  <c r="O23" i="1" s="1"/>
  <c r="G23" i="1"/>
  <c r="F23" i="1"/>
  <c r="E23" i="1"/>
  <c r="D23" i="1"/>
  <c r="C23" i="1"/>
  <c r="AI22" i="1"/>
  <c r="AE22" i="1"/>
  <c r="Z22" i="1"/>
  <c r="X22" i="1"/>
  <c r="U22" i="1"/>
  <c r="S22" i="1"/>
  <c r="P22" i="1"/>
  <c r="Q22" i="1" s="1"/>
  <c r="N22" i="1"/>
  <c r="K22" i="1"/>
  <c r="J22" i="1"/>
  <c r="I22" i="1"/>
  <c r="G22" i="1"/>
  <c r="F22" i="1"/>
  <c r="E22" i="1"/>
  <c r="D22" i="1"/>
  <c r="C22" i="1"/>
  <c r="AI21" i="1"/>
  <c r="AE21" i="1"/>
  <c r="X21" i="1"/>
  <c r="U21" i="1"/>
  <c r="S21" i="1"/>
  <c r="P21" i="1"/>
  <c r="R21" i="1" s="1"/>
  <c r="K21" i="1"/>
  <c r="N21" i="1" s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J20" i="1"/>
  <c r="N20" i="1" s="1"/>
  <c r="I20" i="1"/>
  <c r="G20" i="1"/>
  <c r="O20" i="1" s="1"/>
  <c r="F20" i="1"/>
  <c r="E20" i="1"/>
  <c r="D20" i="1"/>
  <c r="C20" i="1"/>
  <c r="AI19" i="1"/>
  <c r="AE19" i="1"/>
  <c r="X19" i="1"/>
  <c r="Z19" i="1" s="1"/>
  <c r="U19" i="1"/>
  <c r="S19" i="1"/>
  <c r="R19" i="1"/>
  <c r="Q19" i="1"/>
  <c r="P19" i="1"/>
  <c r="K19" i="1"/>
  <c r="J19" i="1"/>
  <c r="N19" i="1" s="1"/>
  <c r="I19" i="1"/>
  <c r="G19" i="1"/>
  <c r="AG19" i="1" s="1"/>
  <c r="F19" i="1"/>
  <c r="E19" i="1"/>
  <c r="D19" i="1"/>
  <c r="C19" i="1"/>
  <c r="AI18" i="1"/>
  <c r="AE18" i="1"/>
  <c r="Z18" i="1"/>
  <c r="X18" i="1"/>
  <c r="U18" i="1"/>
  <c r="S18" i="1"/>
  <c r="P18" i="1"/>
  <c r="Q18" i="1" s="1"/>
  <c r="N18" i="1"/>
  <c r="O18" i="1" s="1"/>
  <c r="K18" i="1"/>
  <c r="J18" i="1"/>
  <c r="I18" i="1"/>
  <c r="G18" i="1"/>
  <c r="R18" i="1" s="1"/>
  <c r="F18" i="1"/>
  <c r="E18" i="1"/>
  <c r="D18" i="1"/>
  <c r="C18" i="1"/>
  <c r="AI17" i="1"/>
  <c r="AE17" i="1"/>
  <c r="X17" i="1"/>
  <c r="Z17" i="1" s="1"/>
  <c r="U17" i="1"/>
  <c r="S17" i="1"/>
  <c r="Q17" i="1"/>
  <c r="P17" i="1"/>
  <c r="K17" i="1"/>
  <c r="J17" i="1"/>
  <c r="N17" i="1" s="1"/>
  <c r="I17" i="1"/>
  <c r="G17" i="1"/>
  <c r="R17" i="1" s="1"/>
  <c r="F17" i="1"/>
  <c r="E17" i="1"/>
  <c r="D17" i="1"/>
  <c r="C17" i="1"/>
  <c r="AI16" i="1"/>
  <c r="AE16" i="1"/>
  <c r="Z16" i="1"/>
  <c r="X16" i="1"/>
  <c r="U16" i="1"/>
  <c r="S16" i="1"/>
  <c r="P16" i="1"/>
  <c r="K16" i="1"/>
  <c r="J16" i="1"/>
  <c r="N16" i="1" s="1"/>
  <c r="I16" i="1"/>
  <c r="G16" i="1"/>
  <c r="O16" i="1" s="1"/>
  <c r="F16" i="1"/>
  <c r="E16" i="1"/>
  <c r="D16" i="1"/>
  <c r="C16" i="1"/>
  <c r="AI15" i="1"/>
  <c r="AE15" i="1"/>
  <c r="X15" i="1"/>
  <c r="Z15" i="1" s="1"/>
  <c r="U15" i="1"/>
  <c r="S15" i="1"/>
  <c r="Q15" i="1"/>
  <c r="P15" i="1"/>
  <c r="R15" i="1" s="1"/>
  <c r="K15" i="1"/>
  <c r="N15" i="1" s="1"/>
  <c r="J15" i="1"/>
  <c r="I15" i="1"/>
  <c r="G15" i="1"/>
  <c r="F15" i="1"/>
  <c r="E15" i="1"/>
  <c r="D15" i="1"/>
  <c r="C15" i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I14" i="1"/>
  <c r="AE14" i="1"/>
  <c r="Z14" i="1"/>
  <c r="X14" i="1"/>
  <c r="U14" i="1"/>
  <c r="S14" i="1"/>
  <c r="P14" i="1"/>
  <c r="Q14" i="1" s="1"/>
  <c r="N14" i="1"/>
  <c r="K14" i="1"/>
  <c r="J14" i="1"/>
  <c r="I14" i="1"/>
  <c r="G14" i="1"/>
  <c r="R14" i="1" s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O13" i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J12" i="1"/>
  <c r="N12" i="1" s="1"/>
  <c r="I12" i="1"/>
  <c r="G12" i="1"/>
  <c r="F12" i="1"/>
  <c r="E12" i="1"/>
  <c r="D12" i="1"/>
  <c r="C12" i="1"/>
  <c r="A12" i="1"/>
  <c r="A13" i="1" s="1"/>
  <c r="A14" i="1" s="1"/>
  <c r="AI11" i="1"/>
  <c r="AE11" i="1"/>
  <c r="X11" i="1"/>
  <c r="Z11" i="1" s="1"/>
  <c r="U11" i="1"/>
  <c r="S11" i="1"/>
  <c r="Q11" i="1"/>
  <c r="P11" i="1"/>
  <c r="K11" i="1"/>
  <c r="N11" i="1" s="1"/>
  <c r="J11" i="1"/>
  <c r="I11" i="1"/>
  <c r="G11" i="1"/>
  <c r="F11" i="1"/>
  <c r="E11" i="1"/>
  <c r="D11" i="1"/>
  <c r="C11" i="1"/>
  <c r="A11" i="1"/>
  <c r="AI10" i="1"/>
  <c r="AE10" i="1"/>
  <c r="Z10" i="1"/>
  <c r="X10" i="1"/>
  <c r="U10" i="1"/>
  <c r="S10" i="1"/>
  <c r="P10" i="1"/>
  <c r="Q10" i="1" s="1"/>
  <c r="N10" i="1"/>
  <c r="O10" i="1" s="1"/>
  <c r="K10" i="1"/>
  <c r="J10" i="1"/>
  <c r="I10" i="1"/>
  <c r="G10" i="1"/>
  <c r="R10" i="1" s="1"/>
  <c r="F10" i="1"/>
  <c r="E10" i="1"/>
  <c r="D10" i="1"/>
  <c r="C10" i="1"/>
  <c r="A10" i="1"/>
  <c r="AI9" i="1"/>
  <c r="AE9" i="1"/>
  <c r="X9" i="1"/>
  <c r="U9" i="1"/>
  <c r="U47" i="1" s="1"/>
  <c r="S9" i="1"/>
  <c r="Q9" i="1"/>
  <c r="P9" i="1"/>
  <c r="R9" i="1" s="1"/>
  <c r="K9" i="1"/>
  <c r="J9" i="1"/>
  <c r="I9" i="1"/>
  <c r="G9" i="1"/>
  <c r="F9" i="1"/>
  <c r="E9" i="1"/>
  <c r="D9" i="1"/>
  <c r="C9" i="1"/>
  <c r="E5" i="1"/>
  <c r="D53" i="1" s="1"/>
  <c r="E4" i="1"/>
  <c r="B3" i="1"/>
  <c r="AG16" i="1" l="1"/>
  <c r="J47" i="1"/>
  <c r="AG31" i="1"/>
  <c r="K47" i="1"/>
  <c r="AG12" i="1"/>
  <c r="R16" i="1"/>
  <c r="Q16" i="1"/>
  <c r="Q47" i="1" s="1"/>
  <c r="AG22" i="1"/>
  <c r="O22" i="1"/>
  <c r="AG27" i="1"/>
  <c r="AG28" i="1"/>
  <c r="O31" i="1"/>
  <c r="Z21" i="1"/>
  <c r="AG21" i="1" s="1"/>
  <c r="O24" i="1"/>
  <c r="AG29" i="1"/>
  <c r="O39" i="1"/>
  <c r="AG23" i="1"/>
  <c r="S47" i="1"/>
  <c r="AG14" i="1"/>
  <c r="O14" i="1"/>
  <c r="Q32" i="1"/>
  <c r="R32" i="1"/>
  <c r="AG32" i="1" s="1"/>
  <c r="X47" i="1"/>
  <c r="AG15" i="1"/>
  <c r="O17" i="1"/>
  <c r="AG20" i="1"/>
  <c r="O21" i="1"/>
  <c r="Q24" i="1"/>
  <c r="R24" i="1"/>
  <c r="AG24" i="1" s="1"/>
  <c r="AG30" i="1"/>
  <c r="O30" i="1"/>
  <c r="O37" i="1"/>
  <c r="AG37" i="1"/>
  <c r="I47" i="1"/>
  <c r="AE47" i="1"/>
  <c r="G47" i="1"/>
  <c r="O12" i="1"/>
  <c r="AG13" i="1"/>
  <c r="O15" i="1"/>
  <c r="R22" i="1"/>
  <c r="Z29" i="1"/>
  <c r="AG43" i="1"/>
  <c r="O45" i="1"/>
  <c r="AG45" i="1"/>
  <c r="R43" i="1"/>
  <c r="AG10" i="1"/>
  <c r="Q13" i="1"/>
  <c r="AG18" i="1"/>
  <c r="Q21" i="1"/>
  <c r="AG26" i="1"/>
  <c r="Q29" i="1"/>
  <c r="AG34" i="1"/>
  <c r="Q37" i="1"/>
  <c r="R40" i="1"/>
  <c r="AG40" i="1" s="1"/>
  <c r="AG42" i="1"/>
  <c r="Q45" i="1"/>
  <c r="N9" i="1"/>
  <c r="N47" i="1" s="1"/>
  <c r="Z9" i="1"/>
  <c r="Z47" i="1" s="1"/>
  <c r="O28" i="1"/>
  <c r="O36" i="1"/>
  <c r="AG39" i="1"/>
  <c r="O44" i="1"/>
  <c r="R11" i="1"/>
  <c r="AG11" i="1" s="1"/>
  <c r="R35" i="1"/>
  <c r="AG35" i="1" s="1"/>
  <c r="AG36" i="1"/>
  <c r="AG44" i="1"/>
  <c r="Q12" i="1"/>
  <c r="AG17" i="1"/>
  <c r="Q20" i="1"/>
  <c r="AG25" i="1"/>
  <c r="Q28" i="1"/>
  <c r="AG33" i="1"/>
  <c r="O38" i="1"/>
  <c r="AG41" i="1"/>
  <c r="O46" i="1"/>
  <c r="O11" i="1"/>
  <c r="O19" i="1"/>
  <c r="O27" i="1"/>
  <c r="O35" i="1"/>
  <c r="AG38" i="1"/>
  <c r="O43" i="1"/>
  <c r="AG46" i="1"/>
  <c r="O9" i="1" l="1"/>
  <c r="O47" i="1" s="1"/>
  <c r="AG9" i="1"/>
  <c r="AG47" i="1" s="1"/>
  <c r="R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tc={2487FECC-CE79-466D-9A3C-265E3C725931}</author>
    <author>tc={EDCEC8C7-FC01-407C-BFBD-FB5C3B9F762C}</author>
    <author>tc={EC710C87-6A48-447F-945C-95921D7EB26D}</author>
    <author>tc={12475466-0B11-4BDA-B803-AE38617544B1}</author>
    <author>tc={88EC0DA1-D43B-4307-89F7-EE5D09884694}</author>
    <author>tc={1CD3AE2E-30C4-4DDB-91BC-75CEB3A5136E}</author>
  </authors>
  <commentList>
    <comment ref="J8" authorId="0" shapeId="0" xr:uid="{2487FECC-CE79-466D-9A3C-265E3C72593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DCEC8C7-FC01-407C-BFBD-FB5C3B9F762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C710C87-6A48-447F-945C-95921D7EB2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2475466-0B11-4BDA-B803-AE38617544B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8EC0DA1-D43B-4307-89F7-EE5D0988469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1CD3AE2E-30C4-4DDB-91BC-75CEB3A5136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<sst xmlns="http://schemas.openxmlformats.org/spreadsheetml/2006/main" count="201" uniqueCount="51">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</sst>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9C402868-BEF3-4689-A505-BB0F5B7EE7B5}"/>
    <cellStyle name="Normal 4" xfId="3" xr:uid="{ECC837EE-5C5E-4454-98A7-F00FBBF2FF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matute\OneDrive%20-%20Mutual%20Ser%20E.P.S\1.%20ACTUALIZADO%2002%20DIC-%20EQUIPO%20LUISA%20MATUTE\PROCESO%20CONCILIACION\NORTE%20DE%20SANTANDER-SANTANDER\ESE%20HOSPITAL%20INTEGRADO%20SAN%20ROQUE%20DE%20CURITI\JULIO%202025\AA_07-2025_00027.xlsb" TargetMode="External"/><Relationship Id="rId1" Type="http://schemas.openxmlformats.org/officeDocument/2006/relationships/externalLinkPath" Target="AA_07-2025_00027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37116</v>
          </cell>
          <cell r="B3">
            <v>37116</v>
          </cell>
          <cell r="C3">
            <v>44039</v>
          </cell>
          <cell r="D3">
            <v>44039</v>
          </cell>
          <cell r="F3">
            <v>304500</v>
          </cell>
          <cell r="G3" t="str">
            <v>NO RADICADA - TERMINOS VENCIDOS</v>
          </cell>
          <cell r="H3">
            <v>304500</v>
          </cell>
        </row>
        <row r="4">
          <cell r="A4" t="str">
            <v>HC1771</v>
          </cell>
          <cell r="B4">
            <v>1771</v>
          </cell>
          <cell r="C4">
            <v>44562</v>
          </cell>
          <cell r="D4">
            <v>44562</v>
          </cell>
          <cell r="F4">
            <v>126300</v>
          </cell>
          <cell r="G4" t="str">
            <v>NO RADICADA - TERMINOS VENCIDOS</v>
          </cell>
          <cell r="H4">
            <v>126300</v>
          </cell>
        </row>
        <row r="5">
          <cell r="A5" t="str">
            <v>HC1823</v>
          </cell>
          <cell r="B5">
            <v>1823</v>
          </cell>
          <cell r="C5">
            <v>44562</v>
          </cell>
          <cell r="D5">
            <v>44562</v>
          </cell>
          <cell r="F5">
            <v>190180</v>
          </cell>
          <cell r="G5" t="str">
            <v>NO RADICADA - TERMINOS VENCIDOS</v>
          </cell>
          <cell r="H5">
            <v>190180</v>
          </cell>
        </row>
        <row r="6">
          <cell r="A6" t="str">
            <v>HC2936</v>
          </cell>
          <cell r="B6">
            <v>2936</v>
          </cell>
          <cell r="C6">
            <v>44680</v>
          </cell>
          <cell r="D6">
            <v>44680</v>
          </cell>
          <cell r="F6">
            <v>307990</v>
          </cell>
          <cell r="G6" t="str">
            <v>NO RADICADA - TERMINOS VENCIDOS</v>
          </cell>
          <cell r="H6">
            <v>307990</v>
          </cell>
        </row>
        <row r="7">
          <cell r="A7" t="str">
            <v>EG2358</v>
          </cell>
          <cell r="B7">
            <v>2358</v>
          </cell>
          <cell r="C7">
            <v>44892</v>
          </cell>
          <cell r="D7">
            <v>44892</v>
          </cell>
          <cell r="F7">
            <v>111800</v>
          </cell>
          <cell r="G7" t="str">
            <v>NO RADICADA</v>
          </cell>
          <cell r="H7">
            <v>111800</v>
          </cell>
        </row>
        <row r="8">
          <cell r="A8" t="str">
            <v>EG2759</v>
          </cell>
          <cell r="B8">
            <v>2759</v>
          </cell>
          <cell r="C8">
            <v>44926</v>
          </cell>
          <cell r="D8">
            <v>44926</v>
          </cell>
          <cell r="F8">
            <v>87700</v>
          </cell>
          <cell r="G8" t="str">
            <v>NO RADICADA</v>
          </cell>
          <cell r="H8">
            <v>87700</v>
          </cell>
        </row>
        <row r="9">
          <cell r="A9" t="str">
            <v>EG3569</v>
          </cell>
          <cell r="B9">
            <v>3569</v>
          </cell>
          <cell r="C9">
            <v>44988</v>
          </cell>
          <cell r="D9">
            <v>44988</v>
          </cell>
          <cell r="F9">
            <v>80100</v>
          </cell>
          <cell r="G9" t="str">
            <v>NO RADICADA</v>
          </cell>
          <cell r="H9">
            <v>80100</v>
          </cell>
        </row>
        <row r="10">
          <cell r="A10" t="str">
            <v>EG3941</v>
          </cell>
          <cell r="B10">
            <v>3941</v>
          </cell>
          <cell r="C10">
            <v>45046</v>
          </cell>
          <cell r="D10">
            <v>45046</v>
          </cell>
          <cell r="F10">
            <v>455900</v>
          </cell>
          <cell r="G10" t="str">
            <v>NO RADICADA</v>
          </cell>
          <cell r="H10">
            <v>455900</v>
          </cell>
        </row>
        <row r="11">
          <cell r="A11" t="str">
            <v>EG6733</v>
          </cell>
          <cell r="B11">
            <v>6733</v>
          </cell>
          <cell r="C11">
            <v>45260</v>
          </cell>
          <cell r="D11">
            <v>45260</v>
          </cell>
          <cell r="F11">
            <v>369884</v>
          </cell>
          <cell r="G11" t="str">
            <v>NO RADICADA</v>
          </cell>
          <cell r="H11">
            <v>369884</v>
          </cell>
        </row>
        <row r="12">
          <cell r="A12" t="str">
            <v>EG7459</v>
          </cell>
          <cell r="B12">
            <v>7459</v>
          </cell>
          <cell r="C12">
            <v>45351</v>
          </cell>
          <cell r="D12">
            <v>45351</v>
          </cell>
          <cell r="F12">
            <v>290316</v>
          </cell>
          <cell r="G12" t="str">
            <v>NO RADICADA</v>
          </cell>
          <cell r="H12">
            <v>290316</v>
          </cell>
        </row>
        <row r="13">
          <cell r="A13" t="str">
            <v>EG10452</v>
          </cell>
          <cell r="B13">
            <v>10452</v>
          </cell>
          <cell r="C13">
            <v>45541</v>
          </cell>
          <cell r="D13">
            <v>45572</v>
          </cell>
          <cell r="F13">
            <v>52000</v>
          </cell>
          <cell r="G13" t="str">
            <v>NO RADICADA</v>
          </cell>
          <cell r="H13">
            <v>52000</v>
          </cell>
        </row>
        <row r="14">
          <cell r="A14" t="str">
            <v>EG10462</v>
          </cell>
          <cell r="B14">
            <v>10462</v>
          </cell>
          <cell r="C14">
            <v>45544</v>
          </cell>
          <cell r="D14">
            <v>45572</v>
          </cell>
          <cell r="F14">
            <v>45800</v>
          </cell>
          <cell r="G14" t="str">
            <v>NO RADICADA</v>
          </cell>
          <cell r="H14">
            <v>45800</v>
          </cell>
        </row>
        <row r="15">
          <cell r="A15" t="str">
            <v>EG10753</v>
          </cell>
          <cell r="B15">
            <v>10753</v>
          </cell>
          <cell r="C15">
            <v>45562</v>
          </cell>
          <cell r="D15">
            <v>45572</v>
          </cell>
          <cell r="F15">
            <v>173700</v>
          </cell>
          <cell r="G15" t="str">
            <v>NO RADICADA</v>
          </cell>
          <cell r="H15">
            <v>173700</v>
          </cell>
        </row>
        <row r="16">
          <cell r="A16" t="str">
            <v>EG10791</v>
          </cell>
          <cell r="B16">
            <v>10791</v>
          </cell>
          <cell r="C16">
            <v>45565</v>
          </cell>
          <cell r="D16">
            <v>45572</v>
          </cell>
          <cell r="F16">
            <v>93000</v>
          </cell>
          <cell r="G16" t="str">
            <v>NO RADICADA</v>
          </cell>
          <cell r="H16">
            <v>93000</v>
          </cell>
        </row>
        <row r="17">
          <cell r="A17" t="str">
            <v>EG10872</v>
          </cell>
          <cell r="B17">
            <v>10872</v>
          </cell>
          <cell r="C17">
            <v>45596</v>
          </cell>
          <cell r="D17">
            <v>45607</v>
          </cell>
          <cell r="F17">
            <v>52000</v>
          </cell>
          <cell r="G17" t="str">
            <v>NO RADICADA</v>
          </cell>
          <cell r="H17">
            <v>52000</v>
          </cell>
        </row>
        <row r="18">
          <cell r="A18" t="str">
            <v>EG10873</v>
          </cell>
          <cell r="B18">
            <v>10873</v>
          </cell>
          <cell r="C18">
            <v>45596</v>
          </cell>
          <cell r="D18">
            <v>45607</v>
          </cell>
          <cell r="F18">
            <v>52000</v>
          </cell>
          <cell r="G18" t="str">
            <v>NO RADICADA</v>
          </cell>
          <cell r="H18">
            <v>52000</v>
          </cell>
        </row>
        <row r="19">
          <cell r="A19" t="str">
            <v>EG10899</v>
          </cell>
          <cell r="B19">
            <v>10899</v>
          </cell>
          <cell r="C19">
            <v>45596</v>
          </cell>
          <cell r="D19">
            <v>45607</v>
          </cell>
          <cell r="F19">
            <v>48000</v>
          </cell>
          <cell r="G19" t="str">
            <v>NO RADICADA</v>
          </cell>
          <cell r="H19">
            <v>48000</v>
          </cell>
        </row>
        <row r="20">
          <cell r="A20" t="str">
            <v>EG10907</v>
          </cell>
          <cell r="B20">
            <v>10907</v>
          </cell>
          <cell r="C20">
            <v>45596</v>
          </cell>
          <cell r="D20">
            <v>45607</v>
          </cell>
          <cell r="F20">
            <v>41600</v>
          </cell>
          <cell r="G20" t="str">
            <v>NO RADICADA</v>
          </cell>
          <cell r="H20">
            <v>41600</v>
          </cell>
        </row>
        <row r="21">
          <cell r="A21" t="str">
            <v>EG11194</v>
          </cell>
          <cell r="B21">
            <v>11194</v>
          </cell>
          <cell r="C21">
            <v>45596</v>
          </cell>
          <cell r="D21">
            <v>45607</v>
          </cell>
          <cell r="F21">
            <v>93700</v>
          </cell>
          <cell r="G21" t="str">
            <v>NO RADICADA</v>
          </cell>
          <cell r="H21">
            <v>93700</v>
          </cell>
        </row>
        <row r="22">
          <cell r="A22" t="str">
            <v>EG11360</v>
          </cell>
          <cell r="B22">
            <v>11360</v>
          </cell>
          <cell r="C22">
            <v>45596</v>
          </cell>
          <cell r="D22">
            <v>45607</v>
          </cell>
          <cell r="F22">
            <v>95000</v>
          </cell>
          <cell r="G22" t="str">
            <v>NO RADICADA</v>
          </cell>
          <cell r="H22">
            <v>95000</v>
          </cell>
        </row>
        <row r="23">
          <cell r="A23" t="str">
            <v>EG11393</v>
          </cell>
          <cell r="B23">
            <v>11393</v>
          </cell>
          <cell r="C23">
            <v>45596</v>
          </cell>
          <cell r="D23">
            <v>45607</v>
          </cell>
          <cell r="F23">
            <v>35500</v>
          </cell>
          <cell r="G23" t="str">
            <v>NO RADICADA</v>
          </cell>
          <cell r="H23">
            <v>35500</v>
          </cell>
        </row>
        <row r="24">
          <cell r="A24" t="str">
            <v>EG11403</v>
          </cell>
          <cell r="B24">
            <v>11403</v>
          </cell>
          <cell r="C24">
            <v>45596</v>
          </cell>
          <cell r="D24">
            <v>45607</v>
          </cell>
          <cell r="F24">
            <v>52000</v>
          </cell>
          <cell r="G24" t="str">
            <v>NO RADICADA</v>
          </cell>
          <cell r="H24">
            <v>52000</v>
          </cell>
        </row>
        <row r="25">
          <cell r="A25" t="str">
            <v>EG11515</v>
          </cell>
          <cell r="B25">
            <v>11515</v>
          </cell>
          <cell r="C25">
            <v>45596</v>
          </cell>
          <cell r="D25">
            <v>45607</v>
          </cell>
          <cell r="F25">
            <v>52000</v>
          </cell>
          <cell r="G25" t="str">
            <v>NO RADICADA</v>
          </cell>
          <cell r="H25">
            <v>52000</v>
          </cell>
        </row>
        <row r="26">
          <cell r="A26" t="str">
            <v>EG11637</v>
          </cell>
          <cell r="B26">
            <v>11637</v>
          </cell>
          <cell r="C26">
            <v>45626</v>
          </cell>
          <cell r="D26">
            <v>45627</v>
          </cell>
          <cell r="F26">
            <v>15100</v>
          </cell>
          <cell r="G26" t="str">
            <v>NO RADICADA</v>
          </cell>
          <cell r="H26">
            <v>15100</v>
          </cell>
        </row>
        <row r="27">
          <cell r="A27" t="str">
            <v>EG11674</v>
          </cell>
          <cell r="B27">
            <v>11674</v>
          </cell>
          <cell r="C27">
            <v>45626</v>
          </cell>
          <cell r="D27">
            <v>45627</v>
          </cell>
          <cell r="F27">
            <v>52000</v>
          </cell>
          <cell r="G27" t="str">
            <v>NO RADICADA</v>
          </cell>
          <cell r="H27">
            <v>52000</v>
          </cell>
        </row>
        <row r="28">
          <cell r="A28" t="str">
            <v>EG11732</v>
          </cell>
          <cell r="B28">
            <v>11732</v>
          </cell>
          <cell r="C28">
            <v>45626</v>
          </cell>
          <cell r="D28">
            <v>45627</v>
          </cell>
          <cell r="F28">
            <v>102200</v>
          </cell>
          <cell r="G28" t="str">
            <v>NO RADICADA</v>
          </cell>
          <cell r="H28">
            <v>102200</v>
          </cell>
        </row>
        <row r="29">
          <cell r="A29" t="str">
            <v>EG12544</v>
          </cell>
          <cell r="B29">
            <v>12544</v>
          </cell>
          <cell r="C29">
            <v>45660</v>
          </cell>
          <cell r="D29">
            <v>45692</v>
          </cell>
          <cell r="F29">
            <v>157200</v>
          </cell>
          <cell r="G29" t="str">
            <v>NO RADICADA</v>
          </cell>
          <cell r="H29">
            <v>157200</v>
          </cell>
        </row>
        <row r="30">
          <cell r="A30" t="str">
            <v>EG12545</v>
          </cell>
          <cell r="B30">
            <v>12545</v>
          </cell>
          <cell r="C30">
            <v>45660</v>
          </cell>
          <cell r="D30">
            <v>45692</v>
          </cell>
          <cell r="F30">
            <v>176100</v>
          </cell>
          <cell r="G30" t="str">
            <v>NO RADICADA</v>
          </cell>
          <cell r="H30">
            <v>176100</v>
          </cell>
        </row>
        <row r="31">
          <cell r="A31" t="str">
            <v>EG12851</v>
          </cell>
          <cell r="B31">
            <v>12851</v>
          </cell>
          <cell r="C31">
            <v>45685</v>
          </cell>
          <cell r="D31">
            <v>45692</v>
          </cell>
          <cell r="F31">
            <v>35700</v>
          </cell>
          <cell r="G31" t="str">
            <v>NO RADICADA</v>
          </cell>
          <cell r="H31">
            <v>35700</v>
          </cell>
        </row>
        <row r="32">
          <cell r="A32" t="str">
            <v>EG13805</v>
          </cell>
          <cell r="B32">
            <v>13805</v>
          </cell>
          <cell r="C32">
            <v>45747</v>
          </cell>
          <cell r="D32">
            <v>45755</v>
          </cell>
          <cell r="F32">
            <v>52100</v>
          </cell>
          <cell r="G32" t="str">
            <v>NO RADICADA</v>
          </cell>
          <cell r="H32">
            <v>52100</v>
          </cell>
        </row>
        <row r="33">
          <cell r="A33" t="str">
            <v>EG13871</v>
          </cell>
          <cell r="B33">
            <v>13871</v>
          </cell>
          <cell r="C33">
            <v>45747</v>
          </cell>
          <cell r="D33">
            <v>45755</v>
          </cell>
          <cell r="F33">
            <v>52100</v>
          </cell>
          <cell r="G33" t="str">
            <v>NO RADICADA</v>
          </cell>
          <cell r="H33">
            <v>52100</v>
          </cell>
        </row>
        <row r="34">
          <cell r="A34" t="str">
            <v>EG13928</v>
          </cell>
          <cell r="B34">
            <v>13928</v>
          </cell>
          <cell r="C34">
            <v>45747</v>
          </cell>
          <cell r="D34">
            <v>45755</v>
          </cell>
          <cell r="F34">
            <v>21600</v>
          </cell>
          <cell r="G34" t="str">
            <v>NO RADICADA</v>
          </cell>
          <cell r="H34">
            <v>21600</v>
          </cell>
        </row>
        <row r="35">
          <cell r="A35" t="str">
            <v>EG13997</v>
          </cell>
          <cell r="B35">
            <v>13997</v>
          </cell>
          <cell r="C35">
            <v>45747</v>
          </cell>
          <cell r="D35">
            <v>45755</v>
          </cell>
          <cell r="F35">
            <v>52100</v>
          </cell>
          <cell r="G35" t="str">
            <v>NO RADICADA</v>
          </cell>
          <cell r="H35">
            <v>52100</v>
          </cell>
        </row>
        <row r="36">
          <cell r="A36" t="str">
            <v>EG14110</v>
          </cell>
          <cell r="B36">
            <v>14110</v>
          </cell>
          <cell r="C36">
            <v>45777</v>
          </cell>
          <cell r="D36">
            <v>45787</v>
          </cell>
          <cell r="F36">
            <v>274900</v>
          </cell>
          <cell r="G36" t="str">
            <v>NO RADICADA</v>
          </cell>
          <cell r="H36">
            <v>274900</v>
          </cell>
        </row>
        <row r="37">
          <cell r="A37" t="str">
            <v>EG14354</v>
          </cell>
          <cell r="B37">
            <v>14354</v>
          </cell>
          <cell r="C37">
            <v>45777</v>
          </cell>
          <cell r="D37">
            <v>45787</v>
          </cell>
          <cell r="F37">
            <v>52100</v>
          </cell>
          <cell r="G37" t="str">
            <v>NO RADICADA</v>
          </cell>
          <cell r="H37">
            <v>52100</v>
          </cell>
        </row>
        <row r="38">
          <cell r="A38" t="str">
            <v>EG14557</v>
          </cell>
          <cell r="B38">
            <v>14557</v>
          </cell>
          <cell r="C38">
            <v>45808</v>
          </cell>
          <cell r="D38">
            <v>45818</v>
          </cell>
          <cell r="F38">
            <v>25200</v>
          </cell>
          <cell r="G38" t="str">
            <v>NO RADICADA</v>
          </cell>
          <cell r="H38">
            <v>25200</v>
          </cell>
        </row>
        <row r="39">
          <cell r="A39" t="str">
            <v>EG15261</v>
          </cell>
          <cell r="B39">
            <v>15261</v>
          </cell>
          <cell r="C39">
            <v>45838</v>
          </cell>
          <cell r="D39">
            <v>45838</v>
          </cell>
          <cell r="F39">
            <v>26200</v>
          </cell>
          <cell r="G39" t="str">
            <v>NO RADICADA</v>
          </cell>
          <cell r="H39">
            <v>26200</v>
          </cell>
        </row>
        <row r="40">
          <cell r="A40" t="str">
            <v>EG15329</v>
          </cell>
          <cell r="B40">
            <v>15329</v>
          </cell>
          <cell r="C40">
            <v>45838</v>
          </cell>
          <cell r="D40">
            <v>45838</v>
          </cell>
          <cell r="F40">
            <v>52100</v>
          </cell>
          <cell r="G40" t="str">
            <v>NO RADICADA</v>
          </cell>
          <cell r="H40">
            <v>52100</v>
          </cell>
        </row>
      </sheetData>
      <sheetData sheetId="2"/>
      <sheetData sheetId="3">
        <row r="6">
          <cell r="H6" t="str">
            <v>ESE HOSPITAL INTEGRADO SAN ROQUE DE CURITI</v>
          </cell>
        </row>
        <row r="9">
          <cell r="C9" t="str">
            <v>LUISA MATUTE ROMERO</v>
          </cell>
          <cell r="H9" t="str">
            <v>ERIKA LORENA SARMIENTO GARCIA</v>
          </cell>
        </row>
        <row r="16">
          <cell r="F16">
            <v>45838</v>
          </cell>
        </row>
        <row r="105">
          <cell r="F105">
            <v>45869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5FC3F7F-62F9-40BE-B93C-4DD80C7AAED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5FC3F7F-62F9-40BE-B93C-4DD80C7AAED7}" id="{2487FECC-CE79-466D-9A3C-265E3C725931}">
    <text>SUAMTORIA DE GIRO DIRECTO Y ESFUERZO PROPIO</text>
  </threadedComment>
  <threadedComment ref="K8" dT="2020-08-04T16:00:44.11" personId="{95FC3F7F-62F9-40BE-B93C-4DD80C7AAED7}" id="{EDCEC8C7-FC01-407C-BFBD-FB5C3B9F762C}">
    <text>SUMATORIA DE PAGOS (DESCUENTOS ,TESORERIA,EMBARGOS)</text>
  </threadedComment>
  <threadedComment ref="R8" dT="2020-08-04T15:59:07.94" personId="{95FC3F7F-62F9-40BE-B93C-4DD80C7AAED7}" id="{EC710C87-6A48-447F-945C-95921D7EB26D}">
    <text>SUMATORIA DE VALORES (PRESCRITAS SALDO DE FACTURAS DE CONTRATO LIQUIDADOS Y OTROS CONCEPTOS (N/A NO RADICADAS)</text>
  </threadedComment>
  <threadedComment ref="X8" dT="2020-08-04T15:55:33.73" personId="{95FC3F7F-62F9-40BE-B93C-4DD80C7AAED7}" id="{12475466-0B11-4BDA-B803-AE38617544B1}">
    <text>SUMATORIA DE LOS VALORES DE GLOSAS LEGALIZADAS Y GLOSAS POR CONCILIAR</text>
  </threadedComment>
  <threadedComment ref="AC8" dT="2020-08-04T15:56:24.52" personId="{95FC3F7F-62F9-40BE-B93C-4DD80C7AAED7}" id="{88EC0DA1-D43B-4307-89F7-EE5D09884694}">
    <text>VALRO INDIVIDUAL DE LA GLOSAS LEGALIZADA</text>
  </threadedComment>
  <threadedComment ref="AE8" dT="2020-08-04T15:56:04.49" personId="{95FC3F7F-62F9-40BE-B93C-4DD80C7AAED7}" id="{1CD3AE2E-30C4-4DDB-91BC-75CEB3A5136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A4A63-9552-4D3D-A154-A7CE643B76B3}">
  <dimension ref="A1:AK55"/>
  <sheetViews>
    <sheetView tabSelected="1" topLeftCell="A38" zoomScaleNormal="100" workbookViewId="0">
      <selection activeCell="A47" sqref="A47:XFD84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HOSPITAL INTEGRADO SAN ROQUE DE CURITI</v>
      </c>
    </row>
    <row r="4" spans="1:37" x14ac:dyDescent="0.25">
      <c r="A4" s="1" t="s">
        <v>4</v>
      </c>
      <c r="E4" s="4">
        <f>+'[1]ACTA ANA'!F16</f>
        <v>45838</v>
      </c>
    </row>
    <row r="5" spans="1:37" x14ac:dyDescent="0.25">
      <c r="A5" s="1" t="s">
        <v>5</v>
      </c>
      <c r="E5" s="4">
        <f>+'[1]ACTA ANA'!F105</f>
        <v>45869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37116</v>
      </c>
      <c r="D9" s="23">
        <f>+[1]DEPURADO!B3</f>
        <v>37116</v>
      </c>
      <c r="E9" s="25">
        <f>+[1]DEPURADO!C3</f>
        <v>44039</v>
      </c>
      <c r="F9" s="26">
        <f>+IF([1]DEPURADO!D3&gt;1,[1]DEPURADO!D3," ")</f>
        <v>44039</v>
      </c>
      <c r="G9" s="27">
        <f>[1]DEPURADO!F3</f>
        <v>304500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304500</v>
      </c>
      <c r="P9" s="24">
        <f>IF([1]DEPURADO!H3&gt;1,0,[1]DEPURADO!B3)</f>
        <v>0</v>
      </c>
      <c r="Q9" s="30">
        <f>+IF(P9&gt;0,G9,0)</f>
        <v>0</v>
      </c>
      <c r="R9" s="31">
        <f>IF(P9=0,G9,0)</f>
        <v>304500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 - TERMINOS VENCIDOS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HC1771</v>
      </c>
      <c r="D10" s="23">
        <f>+[1]DEPURADO!B4</f>
        <v>1771</v>
      </c>
      <c r="E10" s="25">
        <f>+[1]DEPURADO!C4</f>
        <v>44562</v>
      </c>
      <c r="F10" s="26">
        <f>+IF([1]DEPURADO!D4&gt;1,[1]DEPURADO!D4," ")</f>
        <v>44562</v>
      </c>
      <c r="G10" s="27">
        <f>[1]DEPURADO!F4</f>
        <v>126300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126300</v>
      </c>
      <c r="P10" s="24">
        <f>IF([1]DEPURADO!H4&gt;1,0,[1]DEPURADO!B4)</f>
        <v>0</v>
      </c>
      <c r="Q10" s="30">
        <f>+IF(P10&gt;0,G10,0)</f>
        <v>0</v>
      </c>
      <c r="R10" s="31">
        <f>IF(P10=0,G10,0)</f>
        <v>126300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RADICADA - TERMINOS VENCIDOS</v>
      </c>
      <c r="AJ10" s="32"/>
      <c r="AK10" s="33"/>
    </row>
    <row r="11" spans="1:37" s="34" customFormat="1" x14ac:dyDescent="0.25">
      <c r="A11" s="23">
        <f t="shared" ref="A11:A46" si="0">+A10+1</f>
        <v>3</v>
      </c>
      <c r="B11" s="24" t="s">
        <v>44</v>
      </c>
      <c r="C11" s="23" t="str">
        <f>+[1]DEPURADO!A5</f>
        <v>HC1823</v>
      </c>
      <c r="D11" s="23">
        <f>+[1]DEPURADO!B5</f>
        <v>1823</v>
      </c>
      <c r="E11" s="25">
        <f>+[1]DEPURADO!C5</f>
        <v>44562</v>
      </c>
      <c r="F11" s="26">
        <f>+IF([1]DEPURADO!D5&gt;1,[1]DEPURADO!D5," ")</f>
        <v>44562</v>
      </c>
      <c r="G11" s="27">
        <f>[1]DEPURADO!F5</f>
        <v>190180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 t="shared" ref="N11:N46" si="1">+SUM(J11:M11)</f>
        <v>0</v>
      </c>
      <c r="O11" s="28">
        <f t="shared" ref="O11:O46" si="2">+G11-I11-N11</f>
        <v>190180</v>
      </c>
      <c r="P11" s="24">
        <f>IF([1]DEPURADO!H5&gt;1,0,[1]DEPURADO!B5)</f>
        <v>0</v>
      </c>
      <c r="Q11" s="30">
        <f t="shared" ref="Q11:Q46" si="3">+IF(P11&gt;0,G11,0)</f>
        <v>0</v>
      </c>
      <c r="R11" s="31">
        <f t="shared" ref="R11:R46" si="4">IF(P11=0,G11,0)</f>
        <v>190180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ref="Z11:Z46" si="5"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ref="AG11:AG46" si="6">+G11-I11-N11-R11-Z11-AC11-AE11-S11-U11</f>
        <v>0</v>
      </c>
      <c r="AH11" s="30">
        <v>0</v>
      </c>
      <c r="AI11" s="30" t="str">
        <f>+[1]DEPURADO!G5</f>
        <v>NO RADICADA - TERMINOS VENCIDOS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HC2936</v>
      </c>
      <c r="D12" s="23">
        <f>+[1]DEPURADO!B6</f>
        <v>2936</v>
      </c>
      <c r="E12" s="25">
        <f>+[1]DEPURADO!C6</f>
        <v>44680</v>
      </c>
      <c r="F12" s="26">
        <f>+IF([1]DEPURADO!D6&gt;1,[1]DEPURADO!D6," ")</f>
        <v>44680</v>
      </c>
      <c r="G12" s="27">
        <f>[1]DEPURADO!F6</f>
        <v>307990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1"/>
        <v>0</v>
      </c>
      <c r="O12" s="28">
        <f t="shared" si="2"/>
        <v>307990</v>
      </c>
      <c r="P12" s="24">
        <f>IF([1]DEPURADO!H6&gt;1,0,[1]DEPURADO!B6)</f>
        <v>0</v>
      </c>
      <c r="Q12" s="30">
        <f t="shared" si="3"/>
        <v>0</v>
      </c>
      <c r="R12" s="31">
        <f t="shared" si="4"/>
        <v>307990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5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6"/>
        <v>0</v>
      </c>
      <c r="AH12" s="30">
        <v>0</v>
      </c>
      <c r="AI12" s="30" t="str">
        <f>+[1]DEPURADO!G6</f>
        <v>NO RADICADA - TERMINOS VENCIDOS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EG2358</v>
      </c>
      <c r="D13" s="23">
        <f>+[1]DEPURADO!B7</f>
        <v>2358</v>
      </c>
      <c r="E13" s="25">
        <f>+[1]DEPURADO!C7</f>
        <v>44892</v>
      </c>
      <c r="F13" s="26">
        <f>+IF([1]DEPURADO!D7&gt;1,[1]DEPURADO!D7," ")</f>
        <v>44892</v>
      </c>
      <c r="G13" s="27">
        <f>[1]DEPURADO!F7</f>
        <v>111800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si="1"/>
        <v>0</v>
      </c>
      <c r="O13" s="28">
        <f t="shared" si="2"/>
        <v>111800</v>
      </c>
      <c r="P13" s="24">
        <f>IF([1]DEPURADO!H7&gt;1,0,[1]DEPURADO!B7)</f>
        <v>0</v>
      </c>
      <c r="Q13" s="30">
        <f t="shared" si="3"/>
        <v>0</v>
      </c>
      <c r="R13" s="31">
        <f t="shared" si="4"/>
        <v>111800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5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6"/>
        <v>0</v>
      </c>
      <c r="AH13" s="30">
        <v>0</v>
      </c>
      <c r="AI13" s="30" t="str">
        <f>+[1]DEPURADO!G7</f>
        <v>NO RADICADA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EG2759</v>
      </c>
      <c r="D14" s="23">
        <f>+[1]DEPURADO!B8</f>
        <v>2759</v>
      </c>
      <c r="E14" s="25">
        <f>+[1]DEPURADO!C8</f>
        <v>44926</v>
      </c>
      <c r="F14" s="26">
        <f>+IF([1]DEPURADO!D8&gt;1,[1]DEPURADO!D8," ")</f>
        <v>44926</v>
      </c>
      <c r="G14" s="27">
        <f>[1]DEPURADO!F8</f>
        <v>87700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87700</v>
      </c>
      <c r="P14" s="24">
        <f>IF([1]DEPURADO!H8&gt;1,0,[1]DEPURADO!B8)</f>
        <v>0</v>
      </c>
      <c r="Q14" s="30">
        <f t="shared" si="3"/>
        <v>0</v>
      </c>
      <c r="R14" s="31">
        <f t="shared" si="4"/>
        <v>87700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NO RADICADA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EG3569</v>
      </c>
      <c r="D15" s="23">
        <f>+[1]DEPURADO!B9</f>
        <v>3569</v>
      </c>
      <c r="E15" s="25">
        <f>+[1]DEPURADO!C9</f>
        <v>44988</v>
      </c>
      <c r="F15" s="26">
        <f>+IF([1]DEPURADO!D9&gt;1,[1]DEPURADO!D9," ")</f>
        <v>44988</v>
      </c>
      <c r="G15" s="27">
        <f>[1]DEPURADO!F9</f>
        <v>80100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80100</v>
      </c>
      <c r="P15" s="24">
        <f>IF([1]DEPURADO!H9&gt;1,0,[1]DEPURADO!B9)</f>
        <v>0</v>
      </c>
      <c r="Q15" s="30">
        <f t="shared" si="3"/>
        <v>0</v>
      </c>
      <c r="R15" s="31">
        <f t="shared" si="4"/>
        <v>80100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EG3941</v>
      </c>
      <c r="D16" s="23">
        <f>+[1]DEPURADO!B10</f>
        <v>3941</v>
      </c>
      <c r="E16" s="25">
        <f>+[1]DEPURADO!C10</f>
        <v>45046</v>
      </c>
      <c r="F16" s="26">
        <f>+IF([1]DEPURADO!D10&gt;1,[1]DEPURADO!D10," ")</f>
        <v>45046</v>
      </c>
      <c r="G16" s="27">
        <f>[1]DEPURADO!F10</f>
        <v>455900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455900</v>
      </c>
      <c r="P16" s="24">
        <f>IF([1]DEPURADO!H10&gt;1,0,[1]DEPURADO!B10)</f>
        <v>0</v>
      </c>
      <c r="Q16" s="30">
        <f t="shared" si="3"/>
        <v>0</v>
      </c>
      <c r="R16" s="31">
        <f t="shared" si="4"/>
        <v>455900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EG6733</v>
      </c>
      <c r="D17" s="23">
        <f>+[1]DEPURADO!B11</f>
        <v>6733</v>
      </c>
      <c r="E17" s="25">
        <f>+[1]DEPURADO!C11</f>
        <v>45260</v>
      </c>
      <c r="F17" s="26">
        <f>+IF([1]DEPURADO!D11&gt;1,[1]DEPURADO!D11," ")</f>
        <v>45260</v>
      </c>
      <c r="G17" s="27">
        <f>[1]DEPURADO!F11</f>
        <v>369884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369884</v>
      </c>
      <c r="P17" s="24">
        <f>IF([1]DEPURADO!H11&gt;1,0,[1]DEPURADO!B11)</f>
        <v>0</v>
      </c>
      <c r="Q17" s="30">
        <f t="shared" si="3"/>
        <v>0</v>
      </c>
      <c r="R17" s="31">
        <f t="shared" si="4"/>
        <v>369884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NO RADICADA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EG7459</v>
      </c>
      <c r="D18" s="23">
        <f>+[1]DEPURADO!B12</f>
        <v>7459</v>
      </c>
      <c r="E18" s="25">
        <f>+[1]DEPURADO!C12</f>
        <v>45351</v>
      </c>
      <c r="F18" s="26">
        <f>+IF([1]DEPURADO!D12&gt;1,[1]DEPURADO!D12," ")</f>
        <v>45351</v>
      </c>
      <c r="G18" s="27">
        <f>[1]DEPURADO!F12</f>
        <v>290316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290316</v>
      </c>
      <c r="P18" s="24">
        <f>IF([1]DEPURADO!H12&gt;1,0,[1]DEPURADO!B12)</f>
        <v>0</v>
      </c>
      <c r="Q18" s="30">
        <f t="shared" si="3"/>
        <v>0</v>
      </c>
      <c r="R18" s="31">
        <f t="shared" si="4"/>
        <v>290316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NO RADICADA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EG10452</v>
      </c>
      <c r="D19" s="23">
        <f>+[1]DEPURADO!B13</f>
        <v>10452</v>
      </c>
      <c r="E19" s="25">
        <f>+[1]DEPURADO!C13</f>
        <v>45541</v>
      </c>
      <c r="F19" s="26">
        <f>+IF([1]DEPURADO!D13&gt;1,[1]DEPURADO!D13," ")</f>
        <v>45572</v>
      </c>
      <c r="G19" s="27">
        <f>[1]DEPURADO!F13</f>
        <v>52000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52000</v>
      </c>
      <c r="P19" s="24">
        <f>IF([1]DEPURADO!H13&gt;1,0,[1]DEPURADO!B13)</f>
        <v>0</v>
      </c>
      <c r="Q19" s="30">
        <f t="shared" si="3"/>
        <v>0</v>
      </c>
      <c r="R19" s="31">
        <f t="shared" si="4"/>
        <v>52000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EG10462</v>
      </c>
      <c r="D20" s="23">
        <f>+[1]DEPURADO!B14</f>
        <v>10462</v>
      </c>
      <c r="E20" s="25">
        <f>+[1]DEPURADO!C14</f>
        <v>45544</v>
      </c>
      <c r="F20" s="26">
        <f>+IF([1]DEPURADO!D14&gt;1,[1]DEPURADO!D14," ")</f>
        <v>45572</v>
      </c>
      <c r="G20" s="27">
        <f>[1]DEPURADO!F14</f>
        <v>45800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45800</v>
      </c>
      <c r="P20" s="24">
        <f>IF([1]DEPURADO!H14&gt;1,0,[1]DEPURADO!B14)</f>
        <v>0</v>
      </c>
      <c r="Q20" s="30">
        <f t="shared" si="3"/>
        <v>0</v>
      </c>
      <c r="R20" s="31">
        <f t="shared" si="4"/>
        <v>45800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NO RADICADA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EG10753</v>
      </c>
      <c r="D21" s="23">
        <f>+[1]DEPURADO!B15</f>
        <v>10753</v>
      </c>
      <c r="E21" s="25">
        <f>+[1]DEPURADO!C15</f>
        <v>45562</v>
      </c>
      <c r="F21" s="26">
        <f>+IF([1]DEPURADO!D15&gt;1,[1]DEPURADO!D15," ")</f>
        <v>45572</v>
      </c>
      <c r="G21" s="27">
        <f>[1]DEPURADO!F15</f>
        <v>173700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173700</v>
      </c>
      <c r="P21" s="24">
        <f>IF([1]DEPURADO!H15&gt;1,0,[1]DEPURADO!B15)</f>
        <v>0</v>
      </c>
      <c r="Q21" s="30">
        <f t="shared" si="3"/>
        <v>0</v>
      </c>
      <c r="R21" s="31">
        <f t="shared" si="4"/>
        <v>173700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NO RADICADA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EG10791</v>
      </c>
      <c r="D22" s="23">
        <f>+[1]DEPURADO!B16</f>
        <v>10791</v>
      </c>
      <c r="E22" s="25">
        <f>+[1]DEPURADO!C16</f>
        <v>45565</v>
      </c>
      <c r="F22" s="26">
        <f>+IF([1]DEPURADO!D16&gt;1,[1]DEPURADO!D16," ")</f>
        <v>45572</v>
      </c>
      <c r="G22" s="27">
        <f>[1]DEPURADO!F16</f>
        <v>93000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93000</v>
      </c>
      <c r="P22" s="24">
        <f>IF([1]DEPURADO!H16&gt;1,0,[1]DEPURADO!B16)</f>
        <v>0</v>
      </c>
      <c r="Q22" s="30">
        <f t="shared" si="3"/>
        <v>0</v>
      </c>
      <c r="R22" s="31">
        <f t="shared" si="4"/>
        <v>93000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NO RADICADA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EG10872</v>
      </c>
      <c r="D23" s="23">
        <f>+[1]DEPURADO!B17</f>
        <v>10872</v>
      </c>
      <c r="E23" s="25">
        <f>+[1]DEPURADO!C17</f>
        <v>45596</v>
      </c>
      <c r="F23" s="26">
        <f>+IF([1]DEPURADO!D17&gt;1,[1]DEPURADO!D17," ")</f>
        <v>45607</v>
      </c>
      <c r="G23" s="27">
        <f>[1]DEPURADO!F17</f>
        <v>52000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52000</v>
      </c>
      <c r="P23" s="24">
        <f>IF([1]DEPURADO!H17&gt;1,0,[1]DEPURADO!B17)</f>
        <v>0</v>
      </c>
      <c r="Q23" s="30">
        <f t="shared" si="3"/>
        <v>0</v>
      </c>
      <c r="R23" s="31">
        <f t="shared" si="4"/>
        <v>52000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NO RADICADA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EG10873</v>
      </c>
      <c r="D24" s="23">
        <f>+[1]DEPURADO!B18</f>
        <v>10873</v>
      </c>
      <c r="E24" s="25">
        <f>+[1]DEPURADO!C18</f>
        <v>45596</v>
      </c>
      <c r="F24" s="26">
        <f>+IF([1]DEPURADO!D18&gt;1,[1]DEPURADO!D18," ")</f>
        <v>45607</v>
      </c>
      <c r="G24" s="27">
        <f>[1]DEPURADO!F18</f>
        <v>52000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52000</v>
      </c>
      <c r="P24" s="24">
        <f>IF([1]DEPURADO!H18&gt;1,0,[1]DEPURADO!B18)</f>
        <v>0</v>
      </c>
      <c r="Q24" s="30">
        <f t="shared" si="3"/>
        <v>0</v>
      </c>
      <c r="R24" s="31">
        <f t="shared" si="4"/>
        <v>52000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NO RADICADA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EG10899</v>
      </c>
      <c r="D25" s="23">
        <f>+[1]DEPURADO!B19</f>
        <v>10899</v>
      </c>
      <c r="E25" s="25">
        <f>+[1]DEPURADO!C19</f>
        <v>45596</v>
      </c>
      <c r="F25" s="26">
        <f>+IF([1]DEPURADO!D19&gt;1,[1]DEPURADO!D19," ")</f>
        <v>45607</v>
      </c>
      <c r="G25" s="27">
        <f>[1]DEPURADO!F19</f>
        <v>48000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48000</v>
      </c>
      <c r="P25" s="24">
        <f>IF([1]DEPURADO!H19&gt;1,0,[1]DEPURADO!B19)</f>
        <v>0</v>
      </c>
      <c r="Q25" s="30">
        <f t="shared" si="3"/>
        <v>0</v>
      </c>
      <c r="R25" s="31">
        <f t="shared" si="4"/>
        <v>48000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NO RADICADA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EG10907</v>
      </c>
      <c r="D26" s="23">
        <f>+[1]DEPURADO!B20</f>
        <v>10907</v>
      </c>
      <c r="E26" s="25">
        <f>+[1]DEPURADO!C20</f>
        <v>45596</v>
      </c>
      <c r="F26" s="26">
        <f>+IF([1]DEPURADO!D20&gt;1,[1]DEPURADO!D20," ")</f>
        <v>45607</v>
      </c>
      <c r="G26" s="27">
        <f>[1]DEPURADO!F20</f>
        <v>41600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41600</v>
      </c>
      <c r="P26" s="24">
        <f>IF([1]DEPURADO!H20&gt;1,0,[1]DEPURADO!B20)</f>
        <v>0</v>
      </c>
      <c r="Q26" s="30">
        <f t="shared" si="3"/>
        <v>0</v>
      </c>
      <c r="R26" s="31">
        <f t="shared" si="4"/>
        <v>41600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NO RADICADA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EG11194</v>
      </c>
      <c r="D27" s="23">
        <f>+[1]DEPURADO!B21</f>
        <v>11194</v>
      </c>
      <c r="E27" s="25">
        <f>+[1]DEPURADO!C21</f>
        <v>45596</v>
      </c>
      <c r="F27" s="26">
        <f>+IF([1]DEPURADO!D21&gt;1,[1]DEPURADO!D21," ")</f>
        <v>45607</v>
      </c>
      <c r="G27" s="27">
        <f>[1]DEPURADO!F21</f>
        <v>93700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93700</v>
      </c>
      <c r="P27" s="24">
        <f>IF([1]DEPURADO!H21&gt;1,0,[1]DEPURADO!B21)</f>
        <v>0</v>
      </c>
      <c r="Q27" s="30">
        <f t="shared" si="3"/>
        <v>0</v>
      </c>
      <c r="R27" s="31">
        <f t="shared" si="4"/>
        <v>93700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NO RADICADA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EG11360</v>
      </c>
      <c r="D28" s="23">
        <f>+[1]DEPURADO!B22</f>
        <v>11360</v>
      </c>
      <c r="E28" s="25">
        <f>+[1]DEPURADO!C22</f>
        <v>45596</v>
      </c>
      <c r="F28" s="26">
        <f>+IF([1]DEPURADO!D22&gt;1,[1]DEPURADO!D22," ")</f>
        <v>45607</v>
      </c>
      <c r="G28" s="27">
        <f>[1]DEPURADO!F22</f>
        <v>95000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95000</v>
      </c>
      <c r="P28" s="24">
        <f>IF([1]DEPURADO!H22&gt;1,0,[1]DEPURADO!B22)</f>
        <v>0</v>
      </c>
      <c r="Q28" s="30">
        <f t="shared" si="3"/>
        <v>0</v>
      </c>
      <c r="R28" s="31">
        <f t="shared" si="4"/>
        <v>95000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NO RADICADA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EG11393</v>
      </c>
      <c r="D29" s="23">
        <f>+[1]DEPURADO!B23</f>
        <v>11393</v>
      </c>
      <c r="E29" s="25">
        <f>+[1]DEPURADO!C23</f>
        <v>45596</v>
      </c>
      <c r="F29" s="26">
        <f>+IF([1]DEPURADO!D23&gt;1,[1]DEPURADO!D23," ")</f>
        <v>45607</v>
      </c>
      <c r="G29" s="27">
        <f>[1]DEPURADO!F23</f>
        <v>35500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35500</v>
      </c>
      <c r="P29" s="24">
        <f>IF([1]DEPURADO!H23&gt;1,0,[1]DEPURADO!B23)</f>
        <v>0</v>
      </c>
      <c r="Q29" s="30">
        <f t="shared" si="3"/>
        <v>0</v>
      </c>
      <c r="R29" s="31">
        <f t="shared" si="4"/>
        <v>35500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NO RADICADA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EG11403</v>
      </c>
      <c r="D30" s="23">
        <f>+[1]DEPURADO!B24</f>
        <v>11403</v>
      </c>
      <c r="E30" s="25">
        <f>+[1]DEPURADO!C24</f>
        <v>45596</v>
      </c>
      <c r="F30" s="26">
        <f>+IF([1]DEPURADO!D24&gt;1,[1]DEPURADO!D24," ")</f>
        <v>45607</v>
      </c>
      <c r="G30" s="27">
        <f>[1]DEPURADO!F24</f>
        <v>52000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52000</v>
      </c>
      <c r="P30" s="24">
        <f>IF([1]DEPURADO!H24&gt;1,0,[1]DEPURADO!B24)</f>
        <v>0</v>
      </c>
      <c r="Q30" s="30">
        <f t="shared" si="3"/>
        <v>0</v>
      </c>
      <c r="R30" s="31">
        <f t="shared" si="4"/>
        <v>52000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NO RADICADA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EG11515</v>
      </c>
      <c r="D31" s="23">
        <f>+[1]DEPURADO!B25</f>
        <v>11515</v>
      </c>
      <c r="E31" s="25">
        <f>+[1]DEPURADO!C25</f>
        <v>45596</v>
      </c>
      <c r="F31" s="26">
        <f>+IF([1]DEPURADO!D25&gt;1,[1]DEPURADO!D25," ")</f>
        <v>45607</v>
      </c>
      <c r="G31" s="27">
        <f>[1]DEPURADO!F25</f>
        <v>52000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52000</v>
      </c>
      <c r="P31" s="24">
        <f>IF([1]DEPURADO!H25&gt;1,0,[1]DEPURADO!B25)</f>
        <v>0</v>
      </c>
      <c r="Q31" s="30">
        <f t="shared" si="3"/>
        <v>0</v>
      </c>
      <c r="R31" s="31">
        <f t="shared" si="4"/>
        <v>52000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NO RADICADA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EG11637</v>
      </c>
      <c r="D32" s="23">
        <f>+[1]DEPURADO!B26</f>
        <v>11637</v>
      </c>
      <c r="E32" s="25">
        <f>+[1]DEPURADO!C26</f>
        <v>45626</v>
      </c>
      <c r="F32" s="26">
        <f>+IF([1]DEPURADO!D26&gt;1,[1]DEPURADO!D26," ")</f>
        <v>45627</v>
      </c>
      <c r="G32" s="27">
        <f>[1]DEPURADO!F26</f>
        <v>15100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15100</v>
      </c>
      <c r="P32" s="24">
        <f>IF([1]DEPURADO!H26&gt;1,0,[1]DEPURADO!B26)</f>
        <v>0</v>
      </c>
      <c r="Q32" s="30">
        <f t="shared" si="3"/>
        <v>0</v>
      </c>
      <c r="R32" s="31">
        <f t="shared" si="4"/>
        <v>15100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NO RADICADA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EG11674</v>
      </c>
      <c r="D33" s="23">
        <f>+[1]DEPURADO!B27</f>
        <v>11674</v>
      </c>
      <c r="E33" s="25">
        <f>+[1]DEPURADO!C27</f>
        <v>45626</v>
      </c>
      <c r="F33" s="26">
        <f>+IF([1]DEPURADO!D27&gt;1,[1]DEPURADO!D27," ")</f>
        <v>45627</v>
      </c>
      <c r="G33" s="27">
        <f>[1]DEPURADO!F27</f>
        <v>52000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52000</v>
      </c>
      <c r="P33" s="24">
        <f>IF([1]DEPURADO!H27&gt;1,0,[1]DEPURADO!B27)</f>
        <v>0</v>
      </c>
      <c r="Q33" s="30">
        <f t="shared" si="3"/>
        <v>0</v>
      </c>
      <c r="R33" s="31">
        <f t="shared" si="4"/>
        <v>52000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NO RADICADA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EG11732</v>
      </c>
      <c r="D34" s="23">
        <f>+[1]DEPURADO!B28</f>
        <v>11732</v>
      </c>
      <c r="E34" s="25">
        <f>+[1]DEPURADO!C28</f>
        <v>45626</v>
      </c>
      <c r="F34" s="26">
        <f>+IF([1]DEPURADO!D28&gt;1,[1]DEPURADO!D28," ")</f>
        <v>45627</v>
      </c>
      <c r="G34" s="27">
        <f>[1]DEPURADO!F28</f>
        <v>102200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102200</v>
      </c>
      <c r="P34" s="24">
        <f>IF([1]DEPURADO!H28&gt;1,0,[1]DEPURADO!B28)</f>
        <v>0</v>
      </c>
      <c r="Q34" s="30">
        <f t="shared" si="3"/>
        <v>0</v>
      </c>
      <c r="R34" s="31">
        <f t="shared" si="4"/>
        <v>102200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NO RADICADA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EG12544</v>
      </c>
      <c r="D35" s="23">
        <f>+[1]DEPURADO!B29</f>
        <v>12544</v>
      </c>
      <c r="E35" s="25">
        <f>+[1]DEPURADO!C29</f>
        <v>45660</v>
      </c>
      <c r="F35" s="26">
        <f>+IF([1]DEPURADO!D29&gt;1,[1]DEPURADO!D29," ")</f>
        <v>45692</v>
      </c>
      <c r="G35" s="27">
        <f>[1]DEPURADO!F29</f>
        <v>157200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157200</v>
      </c>
      <c r="P35" s="24">
        <f>IF([1]DEPURADO!H29&gt;1,0,[1]DEPURADO!B29)</f>
        <v>0</v>
      </c>
      <c r="Q35" s="30">
        <f t="shared" si="3"/>
        <v>0</v>
      </c>
      <c r="R35" s="31">
        <f t="shared" si="4"/>
        <v>157200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NO RADICADA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EG12545</v>
      </c>
      <c r="D36" s="23">
        <f>+[1]DEPURADO!B30</f>
        <v>12545</v>
      </c>
      <c r="E36" s="25">
        <f>+[1]DEPURADO!C30</f>
        <v>45660</v>
      </c>
      <c r="F36" s="26">
        <f>+IF([1]DEPURADO!D30&gt;1,[1]DEPURADO!D30," ")</f>
        <v>45692</v>
      </c>
      <c r="G36" s="27">
        <f>[1]DEPURADO!F30</f>
        <v>176100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176100</v>
      </c>
      <c r="P36" s="24">
        <f>IF([1]DEPURADO!H30&gt;1,0,[1]DEPURADO!B30)</f>
        <v>0</v>
      </c>
      <c r="Q36" s="30">
        <f t="shared" si="3"/>
        <v>0</v>
      </c>
      <c r="R36" s="31">
        <f t="shared" si="4"/>
        <v>176100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NO RADICADA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EG12851</v>
      </c>
      <c r="D37" s="23">
        <f>+[1]DEPURADO!B31</f>
        <v>12851</v>
      </c>
      <c r="E37" s="25">
        <f>+[1]DEPURADO!C31</f>
        <v>45685</v>
      </c>
      <c r="F37" s="26">
        <f>+IF([1]DEPURADO!D31&gt;1,[1]DEPURADO!D31," ")</f>
        <v>45692</v>
      </c>
      <c r="G37" s="27">
        <f>[1]DEPURADO!F31</f>
        <v>35700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35700</v>
      </c>
      <c r="P37" s="24">
        <f>IF([1]DEPURADO!H31&gt;1,0,[1]DEPURADO!B31)</f>
        <v>0</v>
      </c>
      <c r="Q37" s="30">
        <f t="shared" si="3"/>
        <v>0</v>
      </c>
      <c r="R37" s="31">
        <f t="shared" si="4"/>
        <v>35700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NO RADICADA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EG13805</v>
      </c>
      <c r="D38" s="23">
        <f>+[1]DEPURADO!B32</f>
        <v>13805</v>
      </c>
      <c r="E38" s="25">
        <f>+[1]DEPURADO!C32</f>
        <v>45747</v>
      </c>
      <c r="F38" s="26">
        <f>+IF([1]DEPURADO!D32&gt;1,[1]DEPURADO!D32," ")</f>
        <v>45755</v>
      </c>
      <c r="G38" s="27">
        <f>[1]DEPURADO!F32</f>
        <v>52100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52100</v>
      </c>
      <c r="P38" s="24">
        <f>IF([1]DEPURADO!H32&gt;1,0,[1]DEPURADO!B32)</f>
        <v>0</v>
      </c>
      <c r="Q38" s="30">
        <f t="shared" si="3"/>
        <v>0</v>
      </c>
      <c r="R38" s="31">
        <f t="shared" si="4"/>
        <v>52100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NO RADICADA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EG13871</v>
      </c>
      <c r="D39" s="23">
        <f>+[1]DEPURADO!B33</f>
        <v>13871</v>
      </c>
      <c r="E39" s="25">
        <f>+[1]DEPURADO!C33</f>
        <v>45747</v>
      </c>
      <c r="F39" s="26">
        <f>+IF([1]DEPURADO!D33&gt;1,[1]DEPURADO!D33," ")</f>
        <v>45755</v>
      </c>
      <c r="G39" s="27">
        <f>[1]DEPURADO!F33</f>
        <v>52100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52100</v>
      </c>
      <c r="P39" s="24">
        <f>IF([1]DEPURADO!H33&gt;1,0,[1]DEPURADO!B33)</f>
        <v>0</v>
      </c>
      <c r="Q39" s="30">
        <f t="shared" si="3"/>
        <v>0</v>
      </c>
      <c r="R39" s="31">
        <f t="shared" si="4"/>
        <v>52100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NO RADICADA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EG13928</v>
      </c>
      <c r="D40" s="23">
        <f>+[1]DEPURADO!B34</f>
        <v>13928</v>
      </c>
      <c r="E40" s="25">
        <f>+[1]DEPURADO!C34</f>
        <v>45747</v>
      </c>
      <c r="F40" s="26">
        <f>+IF([1]DEPURADO!D34&gt;1,[1]DEPURADO!D34," ")</f>
        <v>45755</v>
      </c>
      <c r="G40" s="27">
        <f>[1]DEPURADO!F34</f>
        <v>21600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21600</v>
      </c>
      <c r="P40" s="24">
        <f>IF([1]DEPURADO!H34&gt;1,0,[1]DEPURADO!B34)</f>
        <v>0</v>
      </c>
      <c r="Q40" s="30">
        <f t="shared" si="3"/>
        <v>0</v>
      </c>
      <c r="R40" s="31">
        <f t="shared" si="4"/>
        <v>21600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NO RADICADA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EG13997</v>
      </c>
      <c r="D41" s="23">
        <f>+[1]DEPURADO!B35</f>
        <v>13997</v>
      </c>
      <c r="E41" s="25">
        <f>+[1]DEPURADO!C35</f>
        <v>45747</v>
      </c>
      <c r="F41" s="26">
        <f>+IF([1]DEPURADO!D35&gt;1,[1]DEPURADO!D35," ")</f>
        <v>45755</v>
      </c>
      <c r="G41" s="27">
        <f>[1]DEPURADO!F35</f>
        <v>52100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52100</v>
      </c>
      <c r="P41" s="24">
        <f>IF([1]DEPURADO!H35&gt;1,0,[1]DEPURADO!B35)</f>
        <v>0</v>
      </c>
      <c r="Q41" s="30">
        <f t="shared" si="3"/>
        <v>0</v>
      </c>
      <c r="R41" s="31">
        <f t="shared" si="4"/>
        <v>52100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NO RADICADA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EG14110</v>
      </c>
      <c r="D42" s="23">
        <f>+[1]DEPURADO!B36</f>
        <v>14110</v>
      </c>
      <c r="E42" s="25">
        <f>+[1]DEPURADO!C36</f>
        <v>45777</v>
      </c>
      <c r="F42" s="26">
        <f>+IF([1]DEPURADO!D36&gt;1,[1]DEPURADO!D36," ")</f>
        <v>45787</v>
      </c>
      <c r="G42" s="27">
        <f>[1]DEPURADO!F36</f>
        <v>274900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274900</v>
      </c>
      <c r="P42" s="24">
        <f>IF([1]DEPURADO!H36&gt;1,0,[1]DEPURADO!B36)</f>
        <v>0</v>
      </c>
      <c r="Q42" s="30">
        <f t="shared" si="3"/>
        <v>0</v>
      </c>
      <c r="R42" s="31">
        <f t="shared" si="4"/>
        <v>274900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NO RADICADA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EG14354</v>
      </c>
      <c r="D43" s="23">
        <f>+[1]DEPURADO!B37</f>
        <v>14354</v>
      </c>
      <c r="E43" s="25">
        <f>+[1]DEPURADO!C37</f>
        <v>45777</v>
      </c>
      <c r="F43" s="26">
        <f>+IF([1]DEPURADO!D37&gt;1,[1]DEPURADO!D37," ")</f>
        <v>45787</v>
      </c>
      <c r="G43" s="27">
        <f>[1]DEPURADO!F37</f>
        <v>52100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52100</v>
      </c>
      <c r="P43" s="24">
        <f>IF([1]DEPURADO!H37&gt;1,0,[1]DEPURADO!B37)</f>
        <v>0</v>
      </c>
      <c r="Q43" s="30">
        <f t="shared" si="3"/>
        <v>0</v>
      </c>
      <c r="R43" s="31">
        <f t="shared" si="4"/>
        <v>52100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NO RADICADA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EG14557</v>
      </c>
      <c r="D44" s="23">
        <f>+[1]DEPURADO!B38</f>
        <v>14557</v>
      </c>
      <c r="E44" s="25">
        <f>+[1]DEPURADO!C38</f>
        <v>45808</v>
      </c>
      <c r="F44" s="26">
        <f>+IF([1]DEPURADO!D38&gt;1,[1]DEPURADO!D38," ")</f>
        <v>45818</v>
      </c>
      <c r="G44" s="27">
        <f>[1]DEPURADO!F38</f>
        <v>25200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25200</v>
      </c>
      <c r="P44" s="24">
        <f>IF([1]DEPURADO!H38&gt;1,0,[1]DEPURADO!B38)</f>
        <v>0</v>
      </c>
      <c r="Q44" s="30">
        <f t="shared" si="3"/>
        <v>0</v>
      </c>
      <c r="R44" s="31">
        <f t="shared" si="4"/>
        <v>25200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NO RADICADA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EG15261</v>
      </c>
      <c r="D45" s="23">
        <f>+[1]DEPURADO!B39</f>
        <v>15261</v>
      </c>
      <c r="E45" s="25">
        <f>+[1]DEPURADO!C39</f>
        <v>45838</v>
      </c>
      <c r="F45" s="26">
        <f>+IF([1]DEPURADO!D39&gt;1,[1]DEPURADO!D39," ")</f>
        <v>45838</v>
      </c>
      <c r="G45" s="27">
        <f>[1]DEPURADO!F39</f>
        <v>26200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26200</v>
      </c>
      <c r="P45" s="24">
        <f>IF([1]DEPURADO!H39&gt;1,0,[1]DEPURADO!B39)</f>
        <v>0</v>
      </c>
      <c r="Q45" s="30">
        <f t="shared" si="3"/>
        <v>0</v>
      </c>
      <c r="R45" s="31">
        <f t="shared" si="4"/>
        <v>26200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NO RADICADA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EG15329</v>
      </c>
      <c r="D46" s="23">
        <f>+[1]DEPURADO!B40</f>
        <v>15329</v>
      </c>
      <c r="E46" s="25">
        <f>+[1]DEPURADO!C40</f>
        <v>45838</v>
      </c>
      <c r="F46" s="26">
        <f>+IF([1]DEPURADO!D40&gt;1,[1]DEPURADO!D40," ")</f>
        <v>45838</v>
      </c>
      <c r="G46" s="27">
        <f>[1]DEPURADO!F40</f>
        <v>52100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52100</v>
      </c>
      <c r="P46" s="24">
        <f>IF([1]DEPURADO!H40&gt;1,0,[1]DEPURADO!B40)</f>
        <v>0</v>
      </c>
      <c r="Q46" s="30">
        <f t="shared" si="3"/>
        <v>0</v>
      </c>
      <c r="R46" s="31">
        <f t="shared" si="4"/>
        <v>52100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NO RADICADA</v>
      </c>
      <c r="AJ46" s="32"/>
      <c r="AK46" s="33"/>
    </row>
    <row r="47" spans="1:37" x14ac:dyDescent="0.25">
      <c r="A47" s="35" t="s">
        <v>46</v>
      </c>
      <c r="B47" s="35"/>
      <c r="C47" s="35"/>
      <c r="D47" s="35"/>
      <c r="E47" s="35"/>
      <c r="F47" s="35"/>
      <c r="G47" s="36">
        <f>SUM(G9:G46)</f>
        <v>4357670</v>
      </c>
      <c r="H47" s="36">
        <f>SUM(H9:H46)</f>
        <v>0</v>
      </c>
      <c r="I47" s="36">
        <f>SUM(I9:I46)</f>
        <v>0</v>
      </c>
      <c r="J47" s="36">
        <f>SUM(J9:J46)</f>
        <v>0</v>
      </c>
      <c r="K47" s="36">
        <f>SUM(K9:K46)</f>
        <v>0</v>
      </c>
      <c r="L47" s="36">
        <f>SUM(L9:L46)</f>
        <v>0</v>
      </c>
      <c r="M47" s="36">
        <f>SUM(M9:M46)</f>
        <v>0</v>
      </c>
      <c r="N47" s="36">
        <f>SUM(N9:N46)</f>
        <v>0</v>
      </c>
      <c r="O47" s="36">
        <f>SUM(O9:O46)</f>
        <v>4357670</v>
      </c>
      <c r="P47" s="36"/>
      <c r="Q47" s="36">
        <f>SUM(Q9:Q46)</f>
        <v>0</v>
      </c>
      <c r="R47" s="36">
        <f>SUM(R9:R46)</f>
        <v>4357670</v>
      </c>
      <c r="S47" s="36">
        <f>SUM(S9:S46)</f>
        <v>0</v>
      </c>
      <c r="T47" s="37"/>
      <c r="U47" s="36">
        <f>SUM(U9:U46)</f>
        <v>0</v>
      </c>
      <c r="V47" s="37"/>
      <c r="W47" s="37"/>
      <c r="X47" s="36">
        <f>SUM(X9:X46)</f>
        <v>0</v>
      </c>
      <c r="Y47" s="37"/>
      <c r="Z47" s="36">
        <f>SUM(Z9:Z46)</f>
        <v>0</v>
      </c>
      <c r="AA47" s="36">
        <f>SUM(AA9:AA46)</f>
        <v>0</v>
      </c>
      <c r="AB47" s="36">
        <f>SUM(AB9:AB46)</f>
        <v>0</v>
      </c>
      <c r="AC47" s="36">
        <f>SUM(AC9:AC46)</f>
        <v>0</v>
      </c>
      <c r="AD47" s="36">
        <f>SUM(AD9:AD46)</f>
        <v>0</v>
      </c>
      <c r="AE47" s="36">
        <f>SUM(AE9:AE46)</f>
        <v>0</v>
      </c>
      <c r="AF47" s="36">
        <f>SUM(AF9:AF46)</f>
        <v>0</v>
      </c>
      <c r="AG47" s="36">
        <f>SUM(AG9:AG46)</f>
        <v>0</v>
      </c>
      <c r="AH47" s="38"/>
    </row>
    <row r="50" spans="2:5" x14ac:dyDescent="0.25">
      <c r="B50" s="39" t="s">
        <v>47</v>
      </c>
      <c r="C50" s="40"/>
      <c r="D50" s="41"/>
      <c r="E50" s="40"/>
    </row>
    <row r="51" spans="2:5" x14ac:dyDescent="0.25">
      <c r="B51" s="40"/>
      <c r="C51" s="41"/>
      <c r="D51" s="40"/>
      <c r="E51" s="40"/>
    </row>
    <row r="52" spans="2:5" x14ac:dyDescent="0.25">
      <c r="B52" s="39" t="s">
        <v>48</v>
      </c>
      <c r="C52" s="40"/>
      <c r="D52" s="42" t="str">
        <f>+'[1]ACTA ANA'!C9</f>
        <v>LUISA MATUTE ROMERO</v>
      </c>
      <c r="E52" s="40"/>
    </row>
    <row r="53" spans="2:5" x14ac:dyDescent="0.25">
      <c r="B53" s="39" t="s">
        <v>49</v>
      </c>
      <c r="C53" s="40"/>
      <c r="D53" s="43">
        <f>+E5</f>
        <v>45869</v>
      </c>
      <c r="E53" s="40"/>
    </row>
    <row r="55" spans="2:5" x14ac:dyDescent="0.25">
      <c r="B55" s="39" t="s">
        <v>50</v>
      </c>
      <c r="D55" t="str">
        <f>+'[1]ACTA ANA'!H9</f>
        <v>ERIKA LORENA SARMIENTO GARCIA</v>
      </c>
    </row>
  </sheetData>
  <autoFilter ref="A8:AK46" xr:uid="{F00F8345-CECE-4655-A167-C5B8BC796591}"/>
  <mergeCells count="3">
    <mergeCell ref="A7:O7"/>
    <mergeCell ref="P7:AG7"/>
    <mergeCell ref="A47:F47"/>
  </mergeCells>
  <dataValidations count="2">
    <dataValidation type="custom" allowBlank="1" showInputMessage="1" showErrorMessage="1" sqref="AG9:AG46 F9:F46 L9:O46 X9:X46 AE9:AE46 AI9:AI46 Z9:Z46 Q9:Q46" xr:uid="{B8317498-CA0F-4A68-B29D-554A180EA877}">
      <formula1>0</formula1>
    </dataValidation>
    <dataValidation type="custom" allowBlank="1" showInputMessage="1" showErrorMessage="1" sqref="M6" xr:uid="{5A151197-AC29-497C-8CC1-E7F09C25E03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2025-07-31T19:49:37Z</dcterms:created>
  <dcterms:modified xsi:type="dcterms:W3CDTF">2025-07-31T19:49:45Z</dcterms:modified>
</cp:coreProperties>
</file>